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ityofsydneycouncil-my.sharepoint.com/personal/jmcnicoll_cityofsydney_nsw_gov_au/Documents/JVOIS/AntiRacism strategy and Antisemitism Website/AntiRacism Docs incl website/Major Revision mark up post councillor review/"/>
    </mc:Choice>
  </mc:AlternateContent>
  <xr:revisionPtr revIDLastSave="7" documentId="11_CCB41D5B9F200274111CF800F45CCCC290537945" xr6:coauthVersionLast="47" xr6:coauthVersionMax="47" xr10:uidLastSave="{173107E5-EA50-4185-BD92-EAB88E0B7246}"/>
  <bookViews>
    <workbookView xWindow="4650" yWindow="-16320" windowWidth="29040" windowHeight="15720" tabRatio="500" activeTab="1" xr2:uid="{00000000-000D-0000-FFFF-FFFF00000000}"/>
  </bookViews>
  <sheets>
    <sheet name="How to use" sheetId="1" r:id="rId1"/>
    <sheet name="Actions" sheetId="2" r:id="rId2"/>
    <sheet name="Summary" sheetId="3" r:id="rId3"/>
  </sheets>
  <definedNames>
    <definedName name="_xlnm._FilterDatabase" localSheetId="1" hidden="1">Actions!$A$1:$X$76</definedName>
    <definedName name="_xlnm.Print_Titles" localSheetId="1">Actions!$1:$1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4" i="3" l="1"/>
  <c r="D34" i="3"/>
  <c r="C34" i="3"/>
  <c r="E33" i="3"/>
  <c r="D33" i="3"/>
  <c r="C33" i="3"/>
  <c r="E32" i="3"/>
  <c r="D32" i="3"/>
  <c r="C32" i="3"/>
  <c r="E31" i="3"/>
  <c r="D31" i="3"/>
  <c r="C31" i="3"/>
  <c r="B30" i="3"/>
  <c r="B29" i="3"/>
  <c r="B28" i="3"/>
  <c r="B27" i="3"/>
  <c r="C22" i="3"/>
  <c r="B22" i="3"/>
  <c r="C21" i="3"/>
  <c r="B21" i="3"/>
  <c r="C20" i="3"/>
  <c r="B20" i="3"/>
  <c r="C19" i="3"/>
  <c r="B19" i="3"/>
  <c r="C18" i="3"/>
  <c r="B18" i="3"/>
  <c r="C17" i="3"/>
  <c r="B17" i="3"/>
  <c r="B13" i="3"/>
  <c r="B11" i="3"/>
  <c r="B12" i="3" s="1"/>
  <c r="B10" i="3"/>
  <c r="B9" i="3"/>
  <c r="B8" i="3"/>
  <c r="B7" i="3"/>
  <c r="B6" i="3"/>
  <c r="K76" i="2"/>
  <c r="K75" i="2"/>
  <c r="K74" i="2"/>
  <c r="K73" i="2"/>
  <c r="K72" i="2"/>
  <c r="K71" i="2"/>
  <c r="K70" i="2"/>
  <c r="K69" i="2"/>
  <c r="K68" i="2"/>
  <c r="K67" i="2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  <c r="K3" i="2"/>
  <c r="K2" i="2"/>
</calcChain>
</file>

<file path=xl/sharedStrings.xml><?xml version="1.0" encoding="utf-8"?>
<sst xmlns="http://schemas.openxmlformats.org/spreadsheetml/2006/main" count="1116" uniqueCount="438">
  <si>
    <t>Action Planner</t>
  </si>
  <si>
    <t>Model Anti-Racism Strategy for Local Government: all 75 actions, with filters and columns for council's own implementation plan.</t>
  </si>
  <si>
    <t>How to use it</t>
  </si>
  <si>
    <t>Step 1</t>
  </si>
  <si>
    <t>On the Actions sheet, use the filter arrows to show the actions for your council type (columns G to I) and the priority you want, for example Essential for rural and remote councils.</t>
  </si>
  <si>
    <t>Step 2</t>
  </si>
  <si>
    <t>Narrow the list further by cost band, "No additional budget", staff effort, pillar or suggested lead team.</t>
  </si>
  <si>
    <t>Step 3</t>
  </si>
  <si>
    <t>Mark each action you want to include with Yes in the Include? column.</t>
  </si>
  <si>
    <t>Step 4</t>
  </si>
  <si>
    <t>Complete the yellow planning columns for each chosen action: responsible team, start and end year, estimated staff days a year, estimated cost a year, and the measure and target.</t>
  </si>
  <si>
    <t>Step 5</t>
  </si>
  <si>
    <t>Check the Summary sheet. Its totals feed the Financial implications section of the Model Council Report and page 2 of the Councillor Briefing.</t>
  </si>
  <si>
    <t>Step 6</t>
  </si>
  <si>
    <t>Copy the chosen actions into Strategy Section 9, keeping the action numbers so the Guideline notes still apply.</t>
  </si>
  <si>
    <t>Key</t>
  </si>
  <si>
    <t>Type</t>
  </si>
  <si>
    <t>Prevent: whole-community actions before racism happens · Target: work with particular groups or settings · Respond: support when racism happens · Recover: helping people and the community recover · All: more than one</t>
  </si>
  <si>
    <t>Priority (G to I)</t>
  </si>
  <si>
    <t>Essential: recommended for every council of this type · Recommended: include if capacity allows · Optional: include where it suits local circumstances</t>
  </si>
  <si>
    <t>Targeted response</t>
  </si>
  <si>
    <t>Yes means the action can be focused on a particular community when racism against it increases (Strategy Section 3.4).</t>
  </si>
  <si>
    <t>Excellence option</t>
  </si>
  <si>
    <t>Yes means a best-practice option for councils choosing to do more.</t>
  </si>
  <si>
    <t>Cost band</t>
  </si>
  <si>
    <t>$0 = no additional budget (staff time only) · $ = under $5,000 · $$ = $5,000–$25,000 · $$$ = $25,000–$100,000 · $$$$ = over $100,000 a year. A range means the cost depends on how the action is delivered: $0–$ means no additional budget, or less than $5,000 a year. Bands are indicative: confirm costs locally.</t>
  </si>
  <si>
    <t>No additional budget</t>
  </si>
  <si>
    <t>Yes only where the cost band is $0. Actions in the $0–$ band show No, because they may cost up to $5,000 a year. All actions need staff time.</t>
  </si>
  <si>
    <t>Staff effort</t>
  </si>
  <si>
    <t>Low: absorbed into normal work, a few days a year, usually by one team · Medium: about one to four weeks a year, or coordination across several teams · High: more than a month a year, a project with external partners, or a dedicated role. Ratings are indicative: confirm them with the managers concerned.</t>
  </si>
  <si>
    <t>Yellow columns</t>
  </si>
  <si>
    <t>Fill these in for council's own plan. Every other column is reference information from the model.</t>
  </si>
  <si>
    <t>Example of a completed row (planning columns only)</t>
  </si>
  <si>
    <t>Action</t>
  </si>
  <si>
    <t>2.1 Include anti-racism information and this strategy in staff and councillor induction</t>
  </si>
  <si>
    <t>Include?</t>
  </si>
  <si>
    <t>Yes</t>
  </si>
  <si>
    <t>Responsible team</t>
  </si>
  <si>
    <t>People &amp; Culture</t>
  </si>
  <si>
    <t>Start year / End year</t>
  </si>
  <si>
    <t>1 / 1</t>
  </si>
  <si>
    <t>Est. staff days a year</t>
  </si>
  <si>
    <t>3</t>
  </si>
  <si>
    <t>Est. cost a year ($)</t>
  </si>
  <si>
    <t>0</t>
  </si>
  <si>
    <t>Measure and target</t>
  </si>
  <si>
    <t>Induction updated by month 6; 100% of new staff complete it</t>
  </si>
  <si>
    <t>Notes</t>
  </si>
  <si>
    <t>Combine with the review for Actions 2.2 and 2.3</t>
  </si>
  <si>
    <t>Published by the Anti-Racism Community Collective · antiracismstrategy.org. Free to use and adapt.</t>
  </si>
  <si>
    <t>No.</t>
  </si>
  <si>
    <t>Pillar</t>
  </si>
  <si>
    <t>Metro priority</t>
  </si>
  <si>
    <t>Regional priority</t>
  </si>
  <si>
    <t>Rural and remote priority</t>
  </si>
  <si>
    <t>Suggested lead team</t>
  </si>
  <si>
    <t>Suggested year</t>
  </si>
  <si>
    <t>Suggested measure</t>
  </si>
  <si>
    <t>Example councils or source</t>
  </si>
  <si>
    <t>Start year</t>
  </si>
  <si>
    <t>End year</t>
  </si>
  <si>
    <t>1.1</t>
  </si>
  <si>
    <t>1. Respecting First Nations peoples</t>
  </si>
  <si>
    <t>Seek advice from [council's Aboriginal and Torres Strait Islander advisory committee / local Aboriginal organisations] on the delivery of this strategy</t>
  </si>
  <si>
    <t>Prevent</t>
  </si>
  <si>
    <t>Essential</t>
  </si>
  <si>
    <t>$0</t>
  </si>
  <si>
    <t>Low</t>
  </si>
  <si>
    <t>Community Development</t>
  </si>
  <si>
    <t>1–4</t>
  </si>
  <si>
    <t>Advice sought at least [once] a year</t>
  </si>
  <si>
    <t>Inner West (strategy developed with its Aboriginal and Torres Strait Islander Advisory Committee)</t>
  </si>
  <si>
    <t>1.2</t>
  </si>
  <si>
    <t>Celebrate NAIDOC Week and National Reconciliation Week with local First Nations people and organisations</t>
  </si>
  <si>
    <t>$–$$</t>
  </si>
  <si>
    <t>Medium</t>
  </si>
  <si>
    <t>Community Development / Events</t>
  </si>
  <si>
    <t>[2] events a year; [80]% of surveyed participants satisfied</t>
  </si>
  <si>
    <t>Inner West</t>
  </si>
  <si>
    <t>1.3</t>
  </si>
  <si>
    <t>Include First Nations cultures, history and Reconciliation in staff induction</t>
  </si>
  <si>
    <t>1</t>
  </si>
  <si>
    <t>Induction updated by [month 6]; [100]% of new staff complete it</t>
  </si>
  <si>
    <t>1.4</t>
  </si>
  <si>
    <t>Promote the Call It Out register for reporting racism against First Nations people, and share its annual findings with council's advisory committee</t>
  </si>
  <si>
    <t>Respond</t>
  </si>
  <si>
    <t>Register promoted on council channels [twice] a year; [1] briefing a year to advisory committee</t>
  </si>
  <si>
    <t>1.5</t>
  </si>
  <si>
    <t>Include First Nations names and people in council's naming policy priorities</t>
  </si>
  <si>
    <t>Recommended</t>
  </si>
  <si>
    <t>Governance / Place</t>
  </si>
  <si>
    <t>1–2</t>
  </si>
  <si>
    <t>Naming policy updated by end of [Year 2]</t>
  </si>
  <si>
    <t>1.6</t>
  </si>
  <si>
    <t>Work with Traditional Owners to protect Aboriginal sites of significance</t>
  </si>
  <si>
    <t>$0–$$</t>
  </si>
  <si>
    <t>Planning / Heritage</t>
  </si>
  <si>
    <t>Approach agreed with Traditional Owners by end of [Year 2]</t>
  </si>
  <si>
    <t>1.7</t>
  </si>
  <si>
    <t>Support First Nations staff to reduce cultural load and build peer networks</t>
  </si>
  <si>
    <t>Target</t>
  </si>
  <si>
    <t>Optional</t>
  </si>
  <si>
    <t>$$</t>
  </si>
  <si>
    <t>[75]% of First Nations staff report feeling culturally safe (existing staff survey or check-in)</t>
  </si>
  <si>
    <t>Inner West ($15,000 p.a.)</t>
  </si>
  <si>
    <t>1.8</t>
  </si>
  <si>
    <t>Create First Nations employment pathways, such as traineeships</t>
  </si>
  <si>
    <t>$$$</t>
  </si>
  <si>
    <t>High</t>
  </si>
  <si>
    <t>2–4</t>
  </si>
  <si>
    <t>[2] placements a year from [Year 2]</t>
  </si>
  <si>
    <t>1.9</t>
  </si>
  <si>
    <t>Encourage local businesses and organisations to develop Reconciliation Action Plans</t>
  </si>
  <si>
    <t>Economic Development</t>
  </si>
  <si>
    <t>[5] local organisations engaged by end of [Year 4]</t>
  </si>
  <si>
    <t>Inner West (with Reconciliation Australia)</t>
  </si>
  <si>
    <t>1.10</t>
  </si>
  <si>
    <t>Support school events that bring students together to learn about First Nations cultures</t>
  </si>
  <si>
    <t>[3] schools participating a year</t>
  </si>
  <si>
    <t>Darebin (Schools NAIDOC Yarning Conference, cited by AHRC)</t>
  </si>
  <si>
    <t>1.11</t>
  </si>
  <si>
    <t>Create places of recognition and learning, such as memorials or interpretive signage, in partnership with Traditional Owners</t>
  </si>
  <si>
    <t>Place / Community Development</t>
  </si>
  <si>
    <t>[1] place established by end of [Year 4]</t>
  </si>
  <si>
    <t>Inner West (Aboriginal Survival Memorials)</t>
  </si>
  <si>
    <t>2.1</t>
  </si>
  <si>
    <t>2. Leading by example</t>
  </si>
  <si>
    <t>Include anti-racism information and this strategy in staff and councillor induction</t>
  </si>
  <si>
    <t>People &amp; Culture / Governance</t>
  </si>
  <si>
    <t>Induction updated by [month 6]; [100]% of new staff and all councillors complete it</t>
  </si>
  <si>
    <t>Inner West; Waverley</t>
  </si>
  <si>
    <t>2.2</t>
  </si>
  <si>
    <t>Make sure staff know how to raise concerns about racism at work, and that complaints processes deal with racism clearly</t>
  </si>
  <si>
    <t>Process reviewed by [month 6]; communicated to [100]% of staff</t>
  </si>
  <si>
    <t>Brent Council, UK (Corporate Anti-Racism Action Plan 2024–28)</t>
  </si>
  <si>
    <t>2.3</t>
  </si>
  <si>
    <t>Give frontline staff clear guidance and support for dealing with racist behaviour from customers</t>
  </si>
  <si>
    <t>Customer Service / People &amp; Culture</t>
  </si>
  <si>
    <t>Guidance issued by [month 6]; [90]% of frontline staff briefed</t>
  </si>
  <si>
    <t>2.4</t>
  </si>
  <si>
    <t>Provide anti-racism training for councillors and staff</t>
  </si>
  <si>
    <t>[100]% of councillors and [80]% of staff complete training within [24] months</t>
  </si>
  <si>
    <t>2.5</t>
  </si>
  <si>
    <t>Invite councillors and senior managers to visit local cultural and faith organisations early in each council term</t>
  </si>
  <si>
    <t>Mayor's Office / Community Development</t>
  </si>
  <si>
    <t>[3] visits in the first year of each term</t>
  </si>
  <si>
    <t>Waverley (Mayor and senior staff visits to community institutions each term, generalised)</t>
  </si>
  <si>
    <t>2.6</t>
  </si>
  <si>
    <t>Review HR policies and procedures to strengthen anti-racism and anti-discrimination outcomes</t>
  </si>
  <si>
    <t>Review completed by end of [Year 2]</t>
  </si>
  <si>
    <t>2.7</t>
  </si>
  <si>
    <t>Make recruitment more inclusive, for example by advertising through community networks and using diverse interview panels</t>
  </si>
  <si>
    <t>[3] recruitment changes implemented by end of [Year 2]</t>
  </si>
  <si>
    <t>2.8</t>
  </si>
  <si>
    <t>Encourage suppliers from diverse backgrounds through procurement policies and practices</t>
  </si>
  <si>
    <t>Procurement</t>
  </si>
  <si>
    <t>2–3</t>
  </si>
  <si>
    <t>Procurement policy updated by end of [Year 3]</t>
  </si>
  <si>
    <t>Inner West; Darebin (action 3.2.4)</t>
  </si>
  <si>
    <t>2.9</t>
  </si>
  <si>
    <t>Offer mentoring or leadership development for staff from culturally diverse backgrounds</t>
  </si>
  <si>
    <t>$</t>
  </si>
  <si>
    <t>[5] participants a year</t>
  </si>
  <si>
    <t>2.10</t>
  </si>
  <si>
    <t>Create traineeships or apprenticeships for people from diverse backgrounds</t>
  </si>
  <si>
    <t>2.11</t>
  </si>
  <si>
    <t>Add a question about experience of racism to council's existing staff survey</t>
  </si>
  <si>
    <t>Question added by [Year 1] survey; result reported each survey cycle</t>
  </si>
  <si>
    <t>Inner West (Staff Engagement Survey 2025)</t>
  </si>
  <si>
    <t>2.12</t>
  </si>
  <si>
    <t>Create a dedicated anti-racism officer role</t>
  </si>
  <si>
    <t>All</t>
  </si>
  <si>
    <t>$$$$</t>
  </si>
  <si>
    <t>People &amp; Culture / Community Development</t>
  </si>
  <si>
    <t>2</t>
  </si>
  <si>
    <t>Role filled by end of [Year 2]</t>
  </si>
  <si>
    <t>Darebin (the only such position in Australia, per AHRC 2024 mapping report)</t>
  </si>
  <si>
    <t>3.1</t>
  </si>
  <si>
    <t>3. Fair and welcoming services</t>
  </si>
  <si>
    <t>Review council's written communications for plain language and accessibility</t>
  </si>
  <si>
    <t>Communications</t>
  </si>
  <si>
    <t>[20] most-used documents reviewed by end of [Year 2]</t>
  </si>
  <si>
    <t>3.2</t>
  </si>
  <si>
    <t>Make grants criteria and application processes accessible to groups of all backgrounds</t>
  </si>
  <si>
    <t>Grants / Community Development</t>
  </si>
  <si>
    <t>Criteria reviewed by [month 12]; [25]% of applications from culturally diverse groups</t>
  </si>
  <si>
    <t>Inner West; Darebin</t>
  </si>
  <si>
    <t>3.3</t>
  </si>
  <si>
    <t>Make sure venue hire is fair and accessible for community groups of all backgrounds</t>
  </si>
  <si>
    <t>Venues / Community Facilities</t>
  </si>
  <si>
    <t>Hire process reviewed by end of [Year 2]</t>
  </si>
  <si>
    <t>Darebin (action 2.4.3); Inner West</t>
  </si>
  <si>
    <t>3.4</t>
  </si>
  <si>
    <t>Make library collections and programs reflect the community's diversity</t>
  </si>
  <si>
    <t>Libraries</t>
  </si>
  <si>
    <t>Collection review by end of [Year 1]; [4] diversity-focused programs a year</t>
  </si>
  <si>
    <t>3.5</t>
  </si>
  <si>
    <t>Improve access to translated information and interpreting</t>
  </si>
  <si>
    <t>Customer Service / Communications</t>
  </si>
  <si>
    <t>1–3</t>
  </si>
  <si>
    <t>Key information available in top [5] local languages by end of [Year 3]</t>
  </si>
  <si>
    <t>Darebin (action 2.1.1: Language Aid, multilingual web content); Inner West</t>
  </si>
  <si>
    <t>3.6</t>
  </si>
  <si>
    <t>Plan community engagement so the language, place, format and timing work for diverse communities</t>
  </si>
  <si>
    <t>Engagement</t>
  </si>
  <si>
    <t>Engagement plans for [100]% of major projects consider language, place, format and timing</t>
  </si>
  <si>
    <t>Darebin (engagement action 2.1.1)</t>
  </si>
  <si>
    <t>3.7</t>
  </si>
  <si>
    <t>Make sure sporting ground allocation supports groups of all backgrounds</t>
  </si>
  <si>
    <t>Recreation</t>
  </si>
  <si>
    <t>Allocation policy reviewed by end of [Year 2]</t>
  </si>
  <si>
    <t>Inner West (Good Sports and sporting grounds allocation policies)</t>
  </si>
  <si>
    <t>3.8</t>
  </si>
  <si>
    <t>Consider diverse users when designing parks and open spaces</t>
  </si>
  <si>
    <t>Open Space / Place</t>
  </si>
  <si>
    <t>Diverse users considered in [100]% of new open-space design briefs</t>
  </si>
  <si>
    <t>Darebin (action 2.4.2)</t>
  </si>
  <si>
    <t>3.9</t>
  </si>
  <si>
    <t>Promote inclusion and diversity in council's early learning and children's services</t>
  </si>
  <si>
    <t>Children's Services</t>
  </si>
  <si>
    <t>Inclusion content reviewed annually across [all] services</t>
  </si>
  <si>
    <t>3.10</t>
  </si>
  <si>
    <t>Use images in council communications that reflect First Nations peoples and the community's diversity</t>
  </si>
  <si>
    <t>Image library of [50] images created by end of [Year 2]</t>
  </si>
  <si>
    <t>3.11</t>
  </si>
  <si>
    <t>Check new policies, programs and services for their impact on different communities before they are adopted</t>
  </si>
  <si>
    <t>Corporate Planning</t>
  </si>
  <si>
    <t>Impact check applied to [all] new policies from [Year 3]</t>
  </si>
  <si>
    <t>Darebin (Equity Impact Assessment, Towards Equality framework)</t>
  </si>
  <si>
    <t>4.1</t>
  </si>
  <si>
    <t>4. Connected communities</t>
  </si>
  <si>
    <t>Include celebration of local cultures and faiths in council's existing events program</t>
  </si>
  <si>
    <t>Events</t>
  </si>
  <si>
    <t>[3] events a year include cultural content</t>
  </si>
  <si>
    <t>4.2</t>
  </si>
  <si>
    <t>Share national anti-racism campaign material, such as the Australian Human Rights Commission's "There's nothing casual about racism", on council channels</t>
  </si>
  <si>
    <t>[4] posts a year</t>
  </si>
  <si>
    <t>4.3</t>
  </si>
  <si>
    <t>Mark the International Day for the Elimination of Racial Discrimination (21 March) with community partners</t>
  </si>
  <si>
    <t>[1] event or activity a year</t>
  </si>
  <si>
    <t>Inner West ($15,000 p.a. grants)</t>
  </si>
  <si>
    <t>4.4</t>
  </si>
  <si>
    <t>Support community-led events that celebrate diverse cultures and faiths, through existing grants</t>
  </si>
  <si>
    <t>Grants</t>
  </si>
  <si>
    <t>[5] community-led events funded a year</t>
  </si>
  <si>
    <t>Darebin (action 3.1.3); Inner West</t>
  </si>
  <si>
    <t>4.5</t>
  </si>
  <si>
    <t>Work with communities to develop simple resources explaining racism, its effects and how to report it and get support after an experience of racism</t>
  </si>
  <si>
    <t>Communications / Community Development</t>
  </si>
  <si>
    <t>Resource published by end of [Year 2]</t>
  </si>
  <si>
    <t>Inner West; Darebin, Hume and Merri-bek (shared multilingual anti-racism booklet, 2025)</t>
  </si>
  <si>
    <t>4.6</t>
  </si>
  <si>
    <t>Offer bystander ("upstander") training to community groups, sports clubs and businesses</t>
  </si>
  <si>
    <t>$$–$$$</t>
  </si>
  <si>
    <t>[4] sessions a year; [80]% of participants report greater confidence to respond</t>
  </si>
  <si>
    <t>Inner West (with Western Sydney University's Challenging Racism Project; $120,000 over two years)</t>
  </si>
  <si>
    <t>4.7</t>
  </si>
  <si>
    <t>Work with local schools to promote evidence-based anti-racism programs</t>
  </si>
  <si>
    <t>$0–$</t>
  </si>
  <si>
    <t>Community Development / Youth</t>
  </si>
  <si>
    <t>[3] schools engaged</t>
  </si>
  <si>
    <t>4.8</t>
  </si>
  <si>
    <t>Run or support a youth program that builds understanding across cultures and faiths</t>
  </si>
  <si>
    <t>Youth Services</t>
  </si>
  <si>
    <t>[20] young people participating a year</t>
  </si>
  <si>
    <t>Waverley ("Culture Waves", funded by a state social cohesion grant)</t>
  </si>
  <si>
    <t>4.9</t>
  </si>
  <si>
    <t>Provide or promote business workshops for First Nations and culturally diverse entrepreneurs</t>
  </si>
  <si>
    <t>[2] workshops a year</t>
  </si>
  <si>
    <t>4.10</t>
  </si>
  <si>
    <t>Join a regional anti-racism campaign with neighbouring councils</t>
  </si>
  <si>
    <t>Campaign joined by end of [Year 2]</t>
  </si>
  <si>
    <t>Greater Hobart councils ("We Stand Together Against Racism", 2025, per council audit)</t>
  </si>
  <si>
    <t>4.11</t>
  </si>
  <si>
    <t>Install anti-racism signage, such as Racism Not Welcome, in consultation with local community groups</t>
  </si>
  <si>
    <t>[10] signs installed</t>
  </si>
  <si>
    <t>City of Sydney; Inner West; Burwood (per council audit)</t>
  </si>
  <si>
    <t>4.12</t>
  </si>
  <si>
    <t>Run a multi-year local anti-racism campaign with community-designed content</t>
  </si>
  <si>
    <t>Campaign reach; [3] community-designed pieces a year</t>
  </si>
  <si>
    <t>Sunshine Coast, Qld ("Shine a Light on Racism", per council audit); Greater Dandenong ("Racism. Get Up. Speak Out.")</t>
  </si>
  <si>
    <t>4.13</t>
  </si>
  <si>
    <t>Run workshops with communities on what racism is, people's rights, and how to report it and get support</t>
  </si>
  <si>
    <t>[4] workshops a year; [70]% of participants know where to report afterwards</t>
  </si>
  <si>
    <t>Casey and Greater Dandenong roadmap (rec. 2); Whittlesea roadmap (rec. 10)</t>
  </si>
  <si>
    <t>4.14</t>
  </si>
  <si>
    <t>Work with local employers and business groups to prevent racism in local workplaces</t>
  </si>
  <si>
    <t>Economic Development / Community Development</t>
  </si>
  <si>
    <t>[10] employers engaged by end of [Year 4]</t>
  </si>
  <si>
    <t>Casey and Greater Dandenong (employment the most common setting, 58%); Whittlesea (49%)</t>
  </si>
  <si>
    <t>4.15</t>
  </si>
  <si>
    <t>Brief shopping centres, transport operators, health services and security providers on local support services, so their staff can refer people who report racism</t>
  </si>
  <si>
    <t>[5] organisations briefed by end of [Year 3]</t>
  </si>
  <si>
    <t>Whittlesea roadmap (rec. 7, "conduit" stakeholders); shopping centres the most common setting in Wyndham (54%) and Whittlesea (51%)</t>
  </si>
  <si>
    <t>5.1</t>
  </si>
  <si>
    <t>5. Reporting and responding</t>
  </si>
  <si>
    <t>Publish clear information on where to report racism and get support (police, human rights bodies, community services) on council's website and at service centres</t>
  </si>
  <si>
    <t>Communications / Customer Service</t>
  </si>
  <si>
    <t>Information published by [month 6]; reviewed annually</t>
  </si>
  <si>
    <t>Waverley; Hume (anti-racism reporting and support page, per council audit)</t>
  </si>
  <si>
    <t>5.2</t>
  </si>
  <si>
    <t>Work with communities to develop a list of local support services and community organisations for referral for support</t>
  </si>
  <si>
    <t>List updated [annually]</t>
  </si>
  <si>
    <t>Darebin (action 2.3.1); Waverley (community organisation database)</t>
  </si>
  <si>
    <t>5.3</t>
  </si>
  <si>
    <t>Prepare a short plan for how council will respond to a serious racist incident in the community</t>
  </si>
  <si>
    <t>Community Development / Emergency Management</t>
  </si>
  <si>
    <t>Plan in place by end of [Year 1]</t>
  </si>
  <si>
    <t>Waverley (emergency response plan)</t>
  </si>
  <si>
    <t>5.4</t>
  </si>
  <si>
    <t>Work with communities to develop a local racist incident reporting framework (e.g. graffiti, abuse at facilities) and report trends to Council</t>
  </si>
  <si>
    <t>Customer Service / Community Development</t>
  </si>
  <si>
    <t>Trends reported to Council every [6] months</t>
  </si>
  <si>
    <t>Waverley (six-monthly reporting)</t>
  </si>
  <si>
    <t>5.5</t>
  </si>
  <si>
    <t>Remove racist graffiti from public places quickly and report it to police</t>
  </si>
  <si>
    <t>City Services</t>
  </si>
  <si>
    <t>Racist graffiti removed within [24] hours of report</t>
  </si>
  <si>
    <t>Waverley (reporting through established channels)</t>
  </si>
  <si>
    <t>5.6</t>
  </si>
  <si>
    <t>Hold listening sessions with communities affected by a rise in racism</t>
  </si>
  <si>
    <t>Recover</t>
  </si>
  <si>
    <t>As needed</t>
  </si>
  <si>
    <t>Session held within [4] weeks of a significant rise</t>
  </si>
  <si>
    <t>Waverley</t>
  </si>
  <si>
    <t>5.7</t>
  </si>
  <si>
    <t>Work with police on safety for community places affected by racism and improving their referrals to other agencies where racism does not reach a criminal threshold</t>
  </si>
  <si>
    <t>Community Safety</t>
  </si>
  <si>
    <t>Safety check requested within [2] weeks. Meeting with local police commands [2] times a year</t>
  </si>
  <si>
    <t>Waverley (security assessments with police); Whittlesea and Wyndham roadmaps (police referral to support services)</t>
  </si>
  <si>
    <t>5.8</t>
  </si>
  <si>
    <t>Provide clear information about approvals and rules for public gatherings in council spaces</t>
  </si>
  <si>
    <t>Regulatory Services</t>
  </si>
  <si>
    <t>Information published by end of [Year 1]</t>
  </si>
  <si>
    <t>5.9</t>
  </si>
  <si>
    <t>Add questions on feeling safe and welcome, and on knowing where to report racism, to council's existing community satisfaction survey</t>
  </si>
  <si>
    <t>Baseline set in [Year 1]; tracked each survey</t>
  </si>
  <si>
    <t>Woollahra (community satisfaction survey belonging and safety results, used in its Diversity Strategy 2025)</t>
  </si>
  <si>
    <t>5.10</t>
  </si>
  <si>
    <t>Establish or join a community-led racism reporting and support network, led by organisations the community already trusts</t>
  </si>
  <si>
    <t>Network operating by end of [Year 3]</t>
  </si>
  <si>
    <t>Wyndham Anti-Racism Support Network (2021); Whittlesea; Casey and Greater Dandenong; Hume, Merri-bek and Darebin</t>
  </si>
  <si>
    <t>5.11</t>
  </si>
  <si>
    <t>Promote reporting and support pathways through trusted community organisations and in community languages, not only on council's website</t>
  </si>
  <si>
    <t>Community Development / Communications</t>
  </si>
  <si>
    <t>Information promoted through [5] community organisations and in top [5] local languages</t>
  </si>
  <si>
    <t>All four Victoria University roadmaps: not knowing where to report is the largest single barrier (68% Casey and Greater Dandenong; 71% Wyndham)</t>
  </si>
  <si>
    <t>5.12</t>
  </si>
  <si>
    <t>Make sure people can report racism to council anonymously, and promote anonymous options</t>
  </si>
  <si>
    <t>Anonymous option available and promoted by end of [Year 2]</t>
  </si>
  <si>
    <t>Casey and Greater Dandenong roadmap (rec. 3)</t>
  </si>
  <si>
    <t>5.13</t>
  </si>
  <si>
    <t>Train staff in community-facing services (libraries, neighbourhood houses, customer service) to receive a report of racism, listen, record it and refer the person to support</t>
  </si>
  <si>
    <t>Libraries / Community Development / People &amp; Culture</t>
  </si>
  <si>
    <t>[80]% of staff in named services trained by end of [Year 2]</t>
  </si>
  <si>
    <t>Wyndham and Whittlesea roadmaps (first-contact organisations; libraries and neighbourhood centres as trusted local venues)</t>
  </si>
  <si>
    <t>5.14</t>
  </si>
  <si>
    <t>Publish an annual summary of racism reported locally, with the community organisations involved</t>
  </si>
  <si>
    <t>Summary published [annually] from [Year 2]</t>
  </si>
  <si>
    <t>Whittlesea roadmap (rec. 8); Wyndham support network (coordinating centre role)</t>
  </si>
  <si>
    <t>5.15</t>
  </si>
  <si>
    <t>Research local experiences of racism with affected communities, using peer facilitators from those communities</t>
  </si>
  <si>
    <t>Research completed and published by end of [Year 2]</t>
  </si>
  <si>
    <t>Maribyrnong, Casey and Greater Dandenong, Whittlesea and Wyndham (each with Victoria University)</t>
  </si>
  <si>
    <t>6.1</t>
  </si>
  <si>
    <t>6. Partnerships and advocacy</t>
  </si>
  <si>
    <t>Keep a contact list of local cultural, faith and First Nations organisations, and meet them regularly</t>
  </si>
  <si>
    <t>List maintained; [2] meetings a year</t>
  </si>
  <si>
    <t>6.2</t>
  </si>
  <si>
    <t>Mayor meets leaders of local cultural and faith communities at the start of each council term</t>
  </si>
  <si>
    <t>Mayor's Office</t>
  </si>
  <si>
    <t>Meetings held in first [6] months of term</t>
  </si>
  <si>
    <t>Waverley (generalised)</t>
  </si>
  <si>
    <t>6.3</t>
  </si>
  <si>
    <t>Work with neighbouring councils to share resources and coordinate responses</t>
  </si>
  <si>
    <t>[2] joint activities a year</t>
  </si>
  <si>
    <t>Waverley (proposed resilience alliance); Darebin, Hume and Merri-bek</t>
  </si>
  <si>
    <t>6.4</t>
  </si>
  <si>
    <t>Take part in state or national local government anti-racism networks</t>
  </si>
  <si>
    <t>Participation maintained</t>
  </si>
  <si>
    <t>Inner West (engaged with AHRC on the National Framework)</t>
  </si>
  <si>
    <t>6.5</t>
  </si>
  <si>
    <t>Advocate to state and federal governments for anti-racism funding and action on local priorities</t>
  </si>
  <si>
    <t>Mayor's Office / Strategy</t>
  </si>
  <si>
    <t>[1] advocacy submission or letter a year</t>
  </si>
  <si>
    <t>6.6</t>
  </si>
  <si>
    <t>Seek state and federal grants to fund actions in this strategy</t>
  </si>
  <si>
    <t>[1] application a year</t>
  </si>
  <si>
    <t>Waverley (state social cohesion grant)</t>
  </si>
  <si>
    <t>6.7</t>
  </si>
  <si>
    <t>Provide free or low-cost venue access to organisations working against racism or discrimination</t>
  </si>
  <si>
    <t>Venues</t>
  </si>
  <si>
    <t>[5] bookings a year</t>
  </si>
  <si>
    <t>6.8</t>
  </si>
  <si>
    <t>Work towards the Welcoming Cities Standard</t>
  </si>
  <si>
    <t>Accreditation level achieved</t>
  </si>
  <si>
    <t>Darebin (Welcoming Cities "Excelling" accreditation, 2024)</t>
  </si>
  <si>
    <t>6.9</t>
  </si>
  <si>
    <t>Set up a community advisory group to guide and oversee the strategy</t>
  </si>
  <si>
    <t>Group meets [4] times a year</t>
  </si>
  <si>
    <t>Sunshine Coast (Multicultural Advisory Group, per council audit); Brighton &amp; Hove, UK</t>
  </si>
  <si>
    <t>6.10</t>
  </si>
  <si>
    <t>Publish an annual anti-racism scorecard and hold a public progress session</t>
  </si>
  <si>
    <t>Scorecard published [annually]</t>
  </si>
  <si>
    <t>Liverpool City Council, UK (Citywide Anti-Racism Strategy, 2026)</t>
  </si>
  <si>
    <t>6.11</t>
  </si>
  <si>
    <t>Pay community members for their time and expertise when they take part in co-design, peer facilitation or advisory work</t>
  </si>
  <si>
    <t>All community contributors offered payment or equivalent recognition</t>
  </si>
  <si>
    <t>Welcoming Cities and Victoria University guide (payment, certificates and vouchers for community contributors)</t>
  </si>
  <si>
    <t>Summary</t>
  </si>
  <si>
    <t>Totals update automatically from the Actions sheet.</t>
  </si>
  <si>
    <t>Your plan</t>
  </si>
  <si>
    <t>Measure</t>
  </si>
  <si>
    <t>Value</t>
  </si>
  <si>
    <t>Actions included</t>
  </si>
  <si>
    <t>Included actions needing no additional budget ($0)</t>
  </si>
  <si>
    <t>Included actions with Low staff effort</t>
  </si>
  <si>
    <t>Included actions with Medium staff effort</t>
  </si>
  <si>
    <t>Included actions with High staff effort</t>
  </si>
  <si>
    <t>Estimated staff days a year (included actions)</t>
  </si>
  <si>
    <t>Estimated full-time equivalent (220 working days a year)</t>
  </si>
  <si>
    <t>Estimated cost a year (included actions)</t>
  </si>
  <si>
    <t>The FTE estimate assumes 220 working days a year. Change the 220 in cell B12 to match council's own figure.</t>
  </si>
  <si>
    <t>Included</t>
  </si>
  <si>
    <t>Of which no additional budget ($0)</t>
  </si>
  <si>
    <t>The full menu</t>
  </si>
  <si>
    <t>All actions</t>
  </si>
  <si>
    <t>Metro</t>
  </si>
  <si>
    <t>Regional</t>
  </si>
  <si>
    <t>Rural and remote</t>
  </si>
  <si>
    <t>Actions in the menu</t>
  </si>
  <si>
    <t>No additional budget ($0)</t>
  </si>
  <si>
    <t>Nothing to under $5,000 a year, depending on delivery ($0–$)</t>
  </si>
  <si>
    <t>Under $5,000 a year ($)</t>
  </si>
  <si>
    <t>Essential actions</t>
  </si>
  <si>
    <t>Essential actions needing no additional budget ($0)</t>
  </si>
  <si>
    <t>Essential actions costing nothing to under $5,000 ($0–$)</t>
  </si>
  <si>
    <t>Essential actions with High staff effort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</si>
</sst>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9" x14ac:knownFonts="1">
    <font>
      <sz val="11"/>
      <color theme="1"/>
      <name val="Calibri"/>
      <family val="2"/>
      <charset val="1"/>
    </font>
    <font>
      <sz val="18"/>
      <color rgb="FF1F3A5F"/>
      <name val="Arial"/>
      <charset val="1"/>
    </font>
    <font>
      <sz val="11"/>
      <color rgb="FF444444"/>
      <name val="Arial"/>
      <charset val="1"/>
    </font>
    <font>
      <b/>
      <sz val="12"/>
      <color rgb="FF1F3A5F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sz val="9"/>
      <color rgb="FF666666"/>
      <name val="Arial"/>
      <charset val="1"/>
    </font>
    <font>
      <b/>
      <sz val="16"/>
      <color rgb="FF1F3A5F"/>
      <name val="Arial"/>
      <charset val="1"/>
    </font>
    <font>
      <sz val="10"/>
      <color rgb="FF444444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6"/>
        <bgColor rgb="FFFFFFFF"/>
      </patternFill>
    </fill>
    <fill>
      <patternFill patternType="solid">
        <fgColor rgb="FFDCE6F0"/>
        <bgColor rgb="FFCCFFFF"/>
      </patternFill>
    </fill>
    <fill>
      <patternFill patternType="solid">
        <fgColor rgb="FFFFE97A"/>
        <bgColor rgb="FFFFCC99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164" fontId="5" fillId="2" borderId="1" xfId="0" applyNumberFormat="1" applyFont="1" applyFill="1" applyBorder="1" applyAlignment="1">
      <alignment vertical="top" wrapText="1"/>
    </xf>
    <xf numFmtId="0" fontId="7" fillId="0" borderId="0" xfId="0" applyFont="1"/>
    <xf numFmtId="0" fontId="8" fillId="0" borderId="0" xfId="0" applyFont="1"/>
    <xf numFmtId="0" fontId="3" fillId="0" borderId="0" xfId="0" applyFont="1"/>
    <xf numFmtId="0" fontId="5" fillId="0" borderId="1" xfId="0" applyFont="1" applyBorder="1"/>
    <xf numFmtId="3" fontId="5" fillId="0" borderId="1" xfId="0" applyNumberFormat="1" applyFont="1" applyBorder="1"/>
    <xf numFmtId="2" fontId="5" fillId="0" borderId="1" xfId="0" applyNumberFormat="1" applyFont="1" applyBorder="1"/>
    <xf numFmtId="164" fontId="5" fillId="0" borderId="1" xfId="0" applyNumberFormat="1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6"/>
      <rgbColor rgb="FFDCE6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97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A6A6A6"/>
      <rgbColor rgb="FF1F3A5F"/>
      <rgbColor rgb="FF339966"/>
      <rgbColor rgb="FF003300"/>
      <rgbColor rgb="FF333300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2"/>
  <sheetViews>
    <sheetView showGridLines="0" zoomScaleNormal="100" workbookViewId="0">
      <selection sqref="A1:B1"/>
    </sheetView>
  </sheetViews>
  <sheetFormatPr defaultColWidth="8.6328125" defaultRowHeight="14.5" x14ac:dyDescent="0.35"/>
  <cols>
    <col min="1" max="1" width="24" customWidth="1"/>
    <col min="2" max="2" width="95" customWidth="1"/>
  </cols>
  <sheetData>
    <row r="1" spans="1:2" ht="22.5" x14ac:dyDescent="0.35">
      <c r="A1" s="4" t="s">
        <v>0</v>
      </c>
      <c r="B1" s="4"/>
    </row>
    <row r="2" spans="1:2" ht="26.9" customHeight="1" x14ac:dyDescent="0.35">
      <c r="A2" s="3" t="s">
        <v>1</v>
      </c>
      <c r="B2" s="3"/>
    </row>
    <row r="4" spans="1:2" ht="15.5" x14ac:dyDescent="0.35">
      <c r="A4" s="2" t="s">
        <v>2</v>
      </c>
      <c r="B4" s="2"/>
    </row>
    <row r="5" spans="1:2" ht="25" x14ac:dyDescent="0.35">
      <c r="A5" s="5" t="s">
        <v>3</v>
      </c>
      <c r="B5" s="6" t="s">
        <v>4</v>
      </c>
    </row>
    <row r="6" spans="1:2" x14ac:dyDescent="0.35">
      <c r="A6" s="5" t="s">
        <v>5</v>
      </c>
      <c r="B6" s="6" t="s">
        <v>6</v>
      </c>
    </row>
    <row r="7" spans="1:2" x14ac:dyDescent="0.35">
      <c r="A7" s="5" t="s">
        <v>7</v>
      </c>
      <c r="B7" s="6" t="s">
        <v>8</v>
      </c>
    </row>
    <row r="8" spans="1:2" ht="25" x14ac:dyDescent="0.35">
      <c r="A8" s="5" t="s">
        <v>9</v>
      </c>
      <c r="B8" s="6" t="s">
        <v>10</v>
      </c>
    </row>
    <row r="9" spans="1:2" ht="25" x14ac:dyDescent="0.35">
      <c r="A9" s="5" t="s">
        <v>11</v>
      </c>
      <c r="B9" s="6" t="s">
        <v>12</v>
      </c>
    </row>
    <row r="10" spans="1:2" x14ac:dyDescent="0.35">
      <c r="A10" s="5" t="s">
        <v>13</v>
      </c>
      <c r="B10" s="6" t="s">
        <v>14</v>
      </c>
    </row>
    <row r="12" spans="1:2" ht="15.5" x14ac:dyDescent="0.35">
      <c r="A12" s="2" t="s">
        <v>15</v>
      </c>
      <c r="B12" s="2"/>
    </row>
    <row r="13" spans="1:2" ht="25" x14ac:dyDescent="0.35">
      <c r="A13" s="5" t="s">
        <v>16</v>
      </c>
      <c r="B13" s="6" t="s">
        <v>17</v>
      </c>
    </row>
    <row r="14" spans="1:2" ht="25" x14ac:dyDescent="0.35">
      <c r="A14" s="5" t="s">
        <v>18</v>
      </c>
      <c r="B14" s="6" t="s">
        <v>19</v>
      </c>
    </row>
    <row r="15" spans="1:2" ht="25" x14ac:dyDescent="0.35">
      <c r="A15" s="5" t="s">
        <v>20</v>
      </c>
      <c r="B15" s="6" t="s">
        <v>21</v>
      </c>
    </row>
    <row r="16" spans="1:2" x14ac:dyDescent="0.35">
      <c r="A16" s="5" t="s">
        <v>22</v>
      </c>
      <c r="B16" s="6" t="s">
        <v>23</v>
      </c>
    </row>
    <row r="17" spans="1:2" ht="37.5" x14ac:dyDescent="0.35">
      <c r="A17" s="5" t="s">
        <v>24</v>
      </c>
      <c r="B17" s="6" t="s">
        <v>25</v>
      </c>
    </row>
    <row r="18" spans="1:2" ht="25" x14ac:dyDescent="0.35">
      <c r="A18" s="5" t="s">
        <v>26</v>
      </c>
      <c r="B18" s="6" t="s">
        <v>27</v>
      </c>
    </row>
    <row r="19" spans="1:2" ht="37.5" x14ac:dyDescent="0.35">
      <c r="A19" s="5" t="s">
        <v>28</v>
      </c>
      <c r="B19" s="6" t="s">
        <v>29</v>
      </c>
    </row>
    <row r="20" spans="1:2" x14ac:dyDescent="0.35">
      <c r="A20" s="7" t="s">
        <v>30</v>
      </c>
      <c r="B20" s="8" t="s">
        <v>31</v>
      </c>
    </row>
    <row r="22" spans="1:2" ht="15.5" x14ac:dyDescent="0.35">
      <c r="A22" s="2" t="s">
        <v>32</v>
      </c>
      <c r="B22" s="2"/>
    </row>
    <row r="23" spans="1:2" x14ac:dyDescent="0.35">
      <c r="A23" s="5" t="s">
        <v>33</v>
      </c>
      <c r="B23" s="6" t="s">
        <v>34</v>
      </c>
    </row>
    <row r="24" spans="1:2" x14ac:dyDescent="0.35">
      <c r="A24" s="7" t="s">
        <v>35</v>
      </c>
      <c r="B24" s="8" t="s">
        <v>36</v>
      </c>
    </row>
    <row r="25" spans="1:2" x14ac:dyDescent="0.35">
      <c r="A25" s="7" t="s">
        <v>37</v>
      </c>
      <c r="B25" s="8" t="s">
        <v>38</v>
      </c>
    </row>
    <row r="26" spans="1:2" x14ac:dyDescent="0.35">
      <c r="A26" s="7" t="s">
        <v>39</v>
      </c>
      <c r="B26" s="8" t="s">
        <v>40</v>
      </c>
    </row>
    <row r="27" spans="1:2" x14ac:dyDescent="0.35">
      <c r="A27" s="7" t="s">
        <v>41</v>
      </c>
      <c r="B27" s="8" t="s">
        <v>42</v>
      </c>
    </row>
    <row r="28" spans="1:2" x14ac:dyDescent="0.35">
      <c r="A28" s="7" t="s">
        <v>43</v>
      </c>
      <c r="B28" s="8" t="s">
        <v>44</v>
      </c>
    </row>
    <row r="29" spans="1:2" x14ac:dyDescent="0.35">
      <c r="A29" s="7" t="s">
        <v>45</v>
      </c>
      <c r="B29" s="8" t="s">
        <v>46</v>
      </c>
    </row>
    <row r="30" spans="1:2" x14ac:dyDescent="0.35">
      <c r="A30" s="7" t="s">
        <v>47</v>
      </c>
      <c r="B30" s="8" t="s">
        <v>48</v>
      </c>
    </row>
    <row r="32" spans="1:2" x14ac:dyDescent="0.35">
      <c r="A32" s="1" t="s">
        <v>49</v>
      </c>
      <c r="B32" s="1"/>
    </row>
  </sheetData>
  <mergeCells count="6">
    <mergeCell ref="A32:B32"/>
    <mergeCell ref="A1:B1"/>
    <mergeCell ref="A2:B2"/>
    <mergeCell ref="A4:B4"/>
    <mergeCell ref="A12:B12"/>
    <mergeCell ref="A22:B22"/>
  </mergeCells>
  <pageMargins left="0.75" right="0.75" top="1" bottom="1" header="0.511811023622047" footer="0.511811023622047"/>
  <pageSetup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76"/>
  <sheetViews>
    <sheetView tabSelected="1"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8.6328125" defaultRowHeight="14.5" x14ac:dyDescent="0.35"/>
  <cols>
    <col min="1" max="1" width="7" customWidth="1"/>
    <col min="2" max="2" width="22" customWidth="1"/>
    <col min="3" max="3" width="52" customWidth="1"/>
    <col min="4" max="6" width="10" customWidth="1"/>
    <col min="7" max="9" width="12.90625" bestFit="1" customWidth="1"/>
    <col min="10" max="10" width="9" customWidth="1"/>
    <col min="11" max="11" width="10" customWidth="1"/>
    <col min="12" max="12" width="9" customWidth="1"/>
    <col min="13" max="13" width="22" customWidth="1"/>
    <col min="14" max="14" width="10.1796875" customWidth="1"/>
    <col min="15" max="15" width="40" customWidth="1"/>
    <col min="16" max="16" width="36" customWidth="1"/>
    <col min="17" max="17" width="9" customWidth="1"/>
    <col min="18" max="18" width="22" customWidth="1"/>
    <col min="19" max="20" width="8" customWidth="1"/>
    <col min="21" max="21" width="10" customWidth="1"/>
    <col min="22" max="22" width="12" customWidth="1"/>
    <col min="23" max="23" width="36" customWidth="1"/>
    <col min="24" max="24" width="30" customWidth="1"/>
  </cols>
  <sheetData>
    <row r="1" spans="1:24" ht="42" customHeight="1" x14ac:dyDescent="0.35">
      <c r="A1" s="9" t="s">
        <v>50</v>
      </c>
      <c r="B1" s="9" t="s">
        <v>51</v>
      </c>
      <c r="C1" s="9" t="s">
        <v>33</v>
      </c>
      <c r="D1" s="9" t="s">
        <v>16</v>
      </c>
      <c r="E1" s="9" t="s">
        <v>20</v>
      </c>
      <c r="F1" s="9" t="s">
        <v>22</v>
      </c>
      <c r="G1" s="9" t="s">
        <v>52</v>
      </c>
      <c r="H1" s="9" t="s">
        <v>53</v>
      </c>
      <c r="I1" s="9" t="s">
        <v>54</v>
      </c>
      <c r="J1" s="9" t="s">
        <v>24</v>
      </c>
      <c r="K1" s="9" t="s">
        <v>26</v>
      </c>
      <c r="L1" s="9" t="s">
        <v>28</v>
      </c>
      <c r="M1" s="9" t="s">
        <v>55</v>
      </c>
      <c r="N1" s="9" t="s">
        <v>56</v>
      </c>
      <c r="O1" s="9" t="s">
        <v>57</v>
      </c>
      <c r="P1" s="9" t="s">
        <v>58</v>
      </c>
      <c r="Q1" s="10" t="s">
        <v>35</v>
      </c>
      <c r="R1" s="10" t="s">
        <v>37</v>
      </c>
      <c r="S1" s="10" t="s">
        <v>59</v>
      </c>
      <c r="T1" s="10" t="s">
        <v>60</v>
      </c>
      <c r="U1" s="10" t="s">
        <v>41</v>
      </c>
      <c r="V1" s="10" t="s">
        <v>43</v>
      </c>
      <c r="W1" s="10" t="s">
        <v>45</v>
      </c>
      <c r="X1" s="10" t="s">
        <v>47</v>
      </c>
    </row>
    <row r="2" spans="1:24" ht="37.5" x14ac:dyDescent="0.35">
      <c r="A2" s="11" t="s">
        <v>61</v>
      </c>
      <c r="B2" s="11" t="s">
        <v>62</v>
      </c>
      <c r="C2" s="11" t="s">
        <v>63</v>
      </c>
      <c r="D2" s="11" t="s">
        <v>64</v>
      </c>
      <c r="E2" s="11"/>
      <c r="F2" s="11"/>
      <c r="G2" s="11" t="s">
        <v>65</v>
      </c>
      <c r="H2" s="11" t="s">
        <v>65</v>
      </c>
      <c r="I2" s="11" t="s">
        <v>65</v>
      </c>
      <c r="J2" s="11" t="s">
        <v>66</v>
      </c>
      <c r="K2" s="11" t="str">
        <f t="shared" ref="K2:K33" si="0">IF(J2="$0","Yes","No")</f>
        <v>Yes</v>
      </c>
      <c r="L2" s="11" t="s">
        <v>67</v>
      </c>
      <c r="M2" s="11" t="s">
        <v>68</v>
      </c>
      <c r="N2" s="11" t="s">
        <v>69</v>
      </c>
      <c r="O2" s="11" t="s">
        <v>70</v>
      </c>
      <c r="P2" s="11" t="s">
        <v>71</v>
      </c>
      <c r="Q2" s="12"/>
      <c r="R2" s="12"/>
      <c r="S2" s="12"/>
      <c r="T2" s="12"/>
      <c r="U2" s="12"/>
      <c r="V2" s="13"/>
      <c r="W2" s="12"/>
      <c r="X2" s="12"/>
    </row>
    <row r="3" spans="1:24" ht="25" x14ac:dyDescent="0.35">
      <c r="A3" s="11" t="s">
        <v>72</v>
      </c>
      <c r="B3" s="11" t="s">
        <v>62</v>
      </c>
      <c r="C3" s="11" t="s">
        <v>73</v>
      </c>
      <c r="D3" s="11" t="s">
        <v>64</v>
      </c>
      <c r="E3" s="11"/>
      <c r="F3" s="11"/>
      <c r="G3" s="11" t="s">
        <v>65</v>
      </c>
      <c r="H3" s="11" t="s">
        <v>65</v>
      </c>
      <c r="I3" s="11" t="s">
        <v>65</v>
      </c>
      <c r="J3" s="11" t="s">
        <v>74</v>
      </c>
      <c r="K3" s="11" t="str">
        <f t="shared" si="0"/>
        <v>No</v>
      </c>
      <c r="L3" s="11" t="s">
        <v>75</v>
      </c>
      <c r="M3" s="11" t="s">
        <v>76</v>
      </c>
      <c r="N3" s="11" t="s">
        <v>69</v>
      </c>
      <c r="O3" s="11" t="s">
        <v>77</v>
      </c>
      <c r="P3" s="11" t="s">
        <v>78</v>
      </c>
      <c r="Q3" s="12"/>
      <c r="R3" s="12"/>
      <c r="S3" s="12"/>
      <c r="T3" s="12"/>
      <c r="U3" s="12"/>
      <c r="V3" s="13"/>
      <c r="W3" s="12"/>
      <c r="X3" s="12"/>
    </row>
    <row r="4" spans="1:24" ht="25" x14ac:dyDescent="0.35">
      <c r="A4" s="11" t="s">
        <v>79</v>
      </c>
      <c r="B4" s="11" t="s">
        <v>62</v>
      </c>
      <c r="C4" s="11" t="s">
        <v>80</v>
      </c>
      <c r="D4" s="11" t="s">
        <v>64</v>
      </c>
      <c r="E4" s="11"/>
      <c r="F4" s="11"/>
      <c r="G4" s="11" t="s">
        <v>65</v>
      </c>
      <c r="H4" s="11" t="s">
        <v>65</v>
      </c>
      <c r="I4" s="11" t="s">
        <v>65</v>
      </c>
      <c r="J4" s="11" t="s">
        <v>66</v>
      </c>
      <c r="K4" s="11" t="str">
        <f t="shared" si="0"/>
        <v>Yes</v>
      </c>
      <c r="L4" s="11" t="s">
        <v>67</v>
      </c>
      <c r="M4" s="11" t="s">
        <v>38</v>
      </c>
      <c r="N4" s="11" t="s">
        <v>81</v>
      </c>
      <c r="O4" s="11" t="s">
        <v>82</v>
      </c>
      <c r="P4" s="11" t="s">
        <v>78</v>
      </c>
      <c r="Q4" s="12"/>
      <c r="R4" s="12"/>
      <c r="S4" s="12"/>
      <c r="T4" s="12"/>
      <c r="U4" s="12"/>
      <c r="V4" s="13"/>
      <c r="W4" s="12"/>
      <c r="X4" s="12"/>
    </row>
    <row r="5" spans="1:24" ht="37.5" x14ac:dyDescent="0.35">
      <c r="A5" s="11" t="s">
        <v>83</v>
      </c>
      <c r="B5" s="11" t="s">
        <v>62</v>
      </c>
      <c r="C5" s="11" t="s">
        <v>84</v>
      </c>
      <c r="D5" s="11" t="s">
        <v>85</v>
      </c>
      <c r="E5" s="11" t="s">
        <v>36</v>
      </c>
      <c r="F5" s="11"/>
      <c r="G5" s="11" t="s">
        <v>65</v>
      </c>
      <c r="H5" s="11" t="s">
        <v>65</v>
      </c>
      <c r="I5" s="11" t="s">
        <v>65</v>
      </c>
      <c r="J5" s="11" t="s">
        <v>66</v>
      </c>
      <c r="K5" s="11" t="str">
        <f t="shared" si="0"/>
        <v>Yes</v>
      </c>
      <c r="L5" s="11" t="s">
        <v>67</v>
      </c>
      <c r="M5" s="11" t="s">
        <v>68</v>
      </c>
      <c r="N5" s="11" t="s">
        <v>69</v>
      </c>
      <c r="O5" s="11" t="s">
        <v>86</v>
      </c>
      <c r="P5" s="11" t="s">
        <v>78</v>
      </c>
      <c r="Q5" s="12"/>
      <c r="R5" s="12"/>
      <c r="S5" s="12"/>
      <c r="T5" s="12"/>
      <c r="U5" s="12"/>
      <c r="V5" s="13"/>
      <c r="W5" s="12"/>
      <c r="X5" s="12"/>
    </row>
    <row r="6" spans="1:24" ht="25" x14ac:dyDescent="0.35">
      <c r="A6" s="11" t="s">
        <v>87</v>
      </c>
      <c r="B6" s="11" t="s">
        <v>62</v>
      </c>
      <c r="C6" s="11" t="s">
        <v>88</v>
      </c>
      <c r="D6" s="11" t="s">
        <v>64</v>
      </c>
      <c r="E6" s="11"/>
      <c r="F6" s="11"/>
      <c r="G6" s="11" t="s">
        <v>89</v>
      </c>
      <c r="H6" s="11" t="s">
        <v>89</v>
      </c>
      <c r="I6" s="11" t="s">
        <v>89</v>
      </c>
      <c r="J6" s="11" t="s">
        <v>66</v>
      </c>
      <c r="K6" s="11" t="str">
        <f t="shared" si="0"/>
        <v>Yes</v>
      </c>
      <c r="L6" s="11" t="s">
        <v>67</v>
      </c>
      <c r="M6" s="11" t="s">
        <v>90</v>
      </c>
      <c r="N6" s="11" t="s">
        <v>91</v>
      </c>
      <c r="O6" s="11" t="s">
        <v>92</v>
      </c>
      <c r="P6" s="11" t="s">
        <v>78</v>
      </c>
      <c r="Q6" s="12"/>
      <c r="R6" s="12"/>
      <c r="S6" s="12"/>
      <c r="T6" s="12"/>
      <c r="U6" s="12"/>
      <c r="V6" s="13"/>
      <c r="W6" s="12"/>
      <c r="X6" s="12"/>
    </row>
    <row r="7" spans="1:24" ht="25" x14ac:dyDescent="0.35">
      <c r="A7" s="11" t="s">
        <v>93</v>
      </c>
      <c r="B7" s="11" t="s">
        <v>62</v>
      </c>
      <c r="C7" s="11" t="s">
        <v>94</v>
      </c>
      <c r="D7" s="11" t="s">
        <v>64</v>
      </c>
      <c r="E7" s="11"/>
      <c r="F7" s="11"/>
      <c r="G7" s="11" t="s">
        <v>89</v>
      </c>
      <c r="H7" s="11" t="s">
        <v>65</v>
      </c>
      <c r="I7" s="11" t="s">
        <v>65</v>
      </c>
      <c r="J7" s="11" t="s">
        <v>95</v>
      </c>
      <c r="K7" s="11" t="str">
        <f t="shared" si="0"/>
        <v>No</v>
      </c>
      <c r="L7" s="11" t="s">
        <v>75</v>
      </c>
      <c r="M7" s="11" t="s">
        <v>96</v>
      </c>
      <c r="N7" s="11" t="s">
        <v>69</v>
      </c>
      <c r="O7" s="11" t="s">
        <v>97</v>
      </c>
      <c r="P7" s="11" t="s">
        <v>78</v>
      </c>
      <c r="Q7" s="12"/>
      <c r="R7" s="12"/>
      <c r="S7" s="12"/>
      <c r="T7" s="12"/>
      <c r="U7" s="12"/>
      <c r="V7" s="13"/>
      <c r="W7" s="12"/>
      <c r="X7" s="12"/>
    </row>
    <row r="8" spans="1:24" ht="25" x14ac:dyDescent="0.35">
      <c r="A8" s="11" t="s">
        <v>98</v>
      </c>
      <c r="B8" s="11" t="s">
        <v>62</v>
      </c>
      <c r="C8" s="11" t="s">
        <v>99</v>
      </c>
      <c r="D8" s="11" t="s">
        <v>100</v>
      </c>
      <c r="E8" s="11"/>
      <c r="F8" s="11"/>
      <c r="G8" s="11" t="s">
        <v>89</v>
      </c>
      <c r="H8" s="11" t="s">
        <v>89</v>
      </c>
      <c r="I8" s="11" t="s">
        <v>101</v>
      </c>
      <c r="J8" s="11" t="s">
        <v>102</v>
      </c>
      <c r="K8" s="11" t="str">
        <f t="shared" si="0"/>
        <v>No</v>
      </c>
      <c r="L8" s="11" t="s">
        <v>75</v>
      </c>
      <c r="M8" s="11" t="s">
        <v>38</v>
      </c>
      <c r="N8" s="11" t="s">
        <v>69</v>
      </c>
      <c r="O8" s="11" t="s">
        <v>103</v>
      </c>
      <c r="P8" s="11" t="s">
        <v>104</v>
      </c>
      <c r="Q8" s="12"/>
      <c r="R8" s="12"/>
      <c r="S8" s="12"/>
      <c r="T8" s="12"/>
      <c r="U8" s="12"/>
      <c r="V8" s="13"/>
      <c r="W8" s="12"/>
      <c r="X8" s="12"/>
    </row>
    <row r="9" spans="1:24" ht="25" x14ac:dyDescent="0.35">
      <c r="A9" s="11" t="s">
        <v>105</v>
      </c>
      <c r="B9" s="11" t="s">
        <v>62</v>
      </c>
      <c r="C9" s="11" t="s">
        <v>106</v>
      </c>
      <c r="D9" s="11" t="s">
        <v>100</v>
      </c>
      <c r="E9" s="11"/>
      <c r="F9" s="11"/>
      <c r="G9" s="11" t="s">
        <v>89</v>
      </c>
      <c r="H9" s="11" t="s">
        <v>89</v>
      </c>
      <c r="I9" s="11" t="s">
        <v>89</v>
      </c>
      <c r="J9" s="11" t="s">
        <v>107</v>
      </c>
      <c r="K9" s="11" t="str">
        <f t="shared" si="0"/>
        <v>No</v>
      </c>
      <c r="L9" s="11" t="s">
        <v>108</v>
      </c>
      <c r="M9" s="11" t="s">
        <v>38</v>
      </c>
      <c r="N9" s="11" t="s">
        <v>109</v>
      </c>
      <c r="O9" s="11" t="s">
        <v>110</v>
      </c>
      <c r="P9" s="11" t="s">
        <v>78</v>
      </c>
      <c r="Q9" s="12"/>
      <c r="R9" s="12"/>
      <c r="S9" s="12"/>
      <c r="T9" s="12"/>
      <c r="U9" s="12"/>
      <c r="V9" s="13"/>
      <c r="W9" s="12"/>
      <c r="X9" s="12"/>
    </row>
    <row r="10" spans="1:24" ht="25" x14ac:dyDescent="0.35">
      <c r="A10" s="11" t="s">
        <v>111</v>
      </c>
      <c r="B10" s="11" t="s">
        <v>62</v>
      </c>
      <c r="C10" s="11" t="s">
        <v>112</v>
      </c>
      <c r="D10" s="11" t="s">
        <v>64</v>
      </c>
      <c r="E10" s="11"/>
      <c r="F10" s="11"/>
      <c r="G10" s="11" t="s">
        <v>89</v>
      </c>
      <c r="H10" s="11" t="s">
        <v>89</v>
      </c>
      <c r="I10" s="11" t="s">
        <v>101</v>
      </c>
      <c r="J10" s="11" t="s">
        <v>66</v>
      </c>
      <c r="K10" s="11" t="str">
        <f t="shared" si="0"/>
        <v>Yes</v>
      </c>
      <c r="L10" s="11" t="s">
        <v>67</v>
      </c>
      <c r="M10" s="11" t="s">
        <v>113</v>
      </c>
      <c r="N10" s="11" t="s">
        <v>109</v>
      </c>
      <c r="O10" s="11" t="s">
        <v>114</v>
      </c>
      <c r="P10" s="11" t="s">
        <v>115</v>
      </c>
      <c r="Q10" s="12"/>
      <c r="R10" s="12"/>
      <c r="S10" s="12"/>
      <c r="T10" s="12"/>
      <c r="U10" s="12"/>
      <c r="V10" s="13"/>
      <c r="W10" s="12"/>
      <c r="X10" s="12"/>
    </row>
    <row r="11" spans="1:24" ht="25" x14ac:dyDescent="0.35">
      <c r="A11" s="11" t="s">
        <v>116</v>
      </c>
      <c r="B11" s="11" t="s">
        <v>62</v>
      </c>
      <c r="C11" s="11" t="s">
        <v>117</v>
      </c>
      <c r="D11" s="11" t="s">
        <v>64</v>
      </c>
      <c r="E11" s="11"/>
      <c r="F11" s="11"/>
      <c r="G11" s="11" t="s">
        <v>89</v>
      </c>
      <c r="H11" s="11" t="s">
        <v>89</v>
      </c>
      <c r="I11" s="11" t="s">
        <v>101</v>
      </c>
      <c r="J11" s="11" t="s">
        <v>74</v>
      </c>
      <c r="K11" s="11" t="str">
        <f t="shared" si="0"/>
        <v>No</v>
      </c>
      <c r="L11" s="11" t="s">
        <v>75</v>
      </c>
      <c r="M11" s="11" t="s">
        <v>68</v>
      </c>
      <c r="N11" s="11" t="s">
        <v>109</v>
      </c>
      <c r="O11" s="11" t="s">
        <v>118</v>
      </c>
      <c r="P11" s="11" t="s">
        <v>119</v>
      </c>
      <c r="Q11" s="12"/>
      <c r="R11" s="12"/>
      <c r="S11" s="12"/>
      <c r="T11" s="12"/>
      <c r="U11" s="12"/>
      <c r="V11" s="13"/>
      <c r="W11" s="12"/>
      <c r="X11" s="12"/>
    </row>
    <row r="12" spans="1:24" ht="25" x14ac:dyDescent="0.35">
      <c r="A12" s="11" t="s">
        <v>120</v>
      </c>
      <c r="B12" s="11" t="s">
        <v>62</v>
      </c>
      <c r="C12" s="11" t="s">
        <v>121</v>
      </c>
      <c r="D12" s="11" t="s">
        <v>64</v>
      </c>
      <c r="E12" s="11"/>
      <c r="F12" s="11" t="s">
        <v>36</v>
      </c>
      <c r="G12" s="11" t="s">
        <v>101</v>
      </c>
      <c r="H12" s="11" t="s">
        <v>101</v>
      </c>
      <c r="I12" s="11" t="s">
        <v>101</v>
      </c>
      <c r="J12" s="11" t="s">
        <v>107</v>
      </c>
      <c r="K12" s="11" t="str">
        <f t="shared" si="0"/>
        <v>No</v>
      </c>
      <c r="L12" s="11" t="s">
        <v>108</v>
      </c>
      <c r="M12" s="11" t="s">
        <v>122</v>
      </c>
      <c r="N12" s="11" t="s">
        <v>109</v>
      </c>
      <c r="O12" s="11" t="s">
        <v>123</v>
      </c>
      <c r="P12" s="11" t="s">
        <v>124</v>
      </c>
      <c r="Q12" s="12"/>
      <c r="R12" s="12"/>
      <c r="S12" s="12"/>
      <c r="T12" s="12"/>
      <c r="U12" s="12"/>
      <c r="V12" s="13"/>
      <c r="W12" s="12"/>
      <c r="X12" s="12"/>
    </row>
    <row r="13" spans="1:24" ht="25" x14ac:dyDescent="0.35">
      <c r="A13" s="11" t="s">
        <v>125</v>
      </c>
      <c r="B13" s="11" t="s">
        <v>126</v>
      </c>
      <c r="C13" s="11" t="s">
        <v>127</v>
      </c>
      <c r="D13" s="11" t="s">
        <v>64</v>
      </c>
      <c r="E13" s="11"/>
      <c r="F13" s="11"/>
      <c r="G13" s="11" t="s">
        <v>65</v>
      </c>
      <c r="H13" s="11" t="s">
        <v>65</v>
      </c>
      <c r="I13" s="11" t="s">
        <v>65</v>
      </c>
      <c r="J13" s="11" t="s">
        <v>66</v>
      </c>
      <c r="K13" s="11" t="str">
        <f t="shared" si="0"/>
        <v>Yes</v>
      </c>
      <c r="L13" s="11" t="s">
        <v>67</v>
      </c>
      <c r="M13" s="11" t="s">
        <v>128</v>
      </c>
      <c r="N13" s="11" t="s">
        <v>81</v>
      </c>
      <c r="O13" s="11" t="s">
        <v>129</v>
      </c>
      <c r="P13" s="11" t="s">
        <v>130</v>
      </c>
      <c r="Q13" s="12"/>
      <c r="R13" s="12"/>
      <c r="S13" s="12"/>
      <c r="T13" s="12"/>
      <c r="U13" s="12"/>
      <c r="V13" s="13"/>
      <c r="W13" s="12"/>
      <c r="X13" s="12"/>
    </row>
    <row r="14" spans="1:24" ht="25" x14ac:dyDescent="0.35">
      <c r="A14" s="11" t="s">
        <v>131</v>
      </c>
      <c r="B14" s="11" t="s">
        <v>126</v>
      </c>
      <c r="C14" s="11" t="s">
        <v>132</v>
      </c>
      <c r="D14" s="11" t="s">
        <v>85</v>
      </c>
      <c r="E14" s="11"/>
      <c r="F14" s="11"/>
      <c r="G14" s="11" t="s">
        <v>65</v>
      </c>
      <c r="H14" s="11" t="s">
        <v>65</v>
      </c>
      <c r="I14" s="11" t="s">
        <v>65</v>
      </c>
      <c r="J14" s="11" t="s">
        <v>66</v>
      </c>
      <c r="K14" s="11" t="str">
        <f t="shared" si="0"/>
        <v>Yes</v>
      </c>
      <c r="L14" s="11" t="s">
        <v>67</v>
      </c>
      <c r="M14" s="11" t="s">
        <v>38</v>
      </c>
      <c r="N14" s="11" t="s">
        <v>81</v>
      </c>
      <c r="O14" s="11" t="s">
        <v>133</v>
      </c>
      <c r="P14" s="11" t="s">
        <v>134</v>
      </c>
      <c r="Q14" s="12"/>
      <c r="R14" s="12"/>
      <c r="S14" s="12"/>
      <c r="T14" s="12"/>
      <c r="U14" s="12"/>
      <c r="V14" s="13"/>
      <c r="W14" s="12"/>
      <c r="X14" s="12"/>
    </row>
    <row r="15" spans="1:24" ht="25" x14ac:dyDescent="0.35">
      <c r="A15" s="11" t="s">
        <v>135</v>
      </c>
      <c r="B15" s="11" t="s">
        <v>126</v>
      </c>
      <c r="C15" s="11" t="s">
        <v>136</v>
      </c>
      <c r="D15" s="11" t="s">
        <v>85</v>
      </c>
      <c r="E15" s="11" t="s">
        <v>36</v>
      </c>
      <c r="F15" s="11"/>
      <c r="G15" s="11" t="s">
        <v>65</v>
      </c>
      <c r="H15" s="11" t="s">
        <v>65</v>
      </c>
      <c r="I15" s="11" t="s">
        <v>65</v>
      </c>
      <c r="J15" s="11" t="s">
        <v>66</v>
      </c>
      <c r="K15" s="11" t="str">
        <f t="shared" si="0"/>
        <v>Yes</v>
      </c>
      <c r="L15" s="11" t="s">
        <v>75</v>
      </c>
      <c r="M15" s="11" t="s">
        <v>137</v>
      </c>
      <c r="N15" s="11" t="s">
        <v>81</v>
      </c>
      <c r="O15" s="11" t="s">
        <v>138</v>
      </c>
      <c r="P15" s="11"/>
      <c r="Q15" s="12"/>
      <c r="R15" s="12"/>
      <c r="S15" s="12"/>
      <c r="T15" s="12"/>
      <c r="U15" s="12"/>
      <c r="V15" s="13"/>
      <c r="W15" s="12"/>
      <c r="X15" s="12"/>
    </row>
    <row r="16" spans="1:24" ht="25" x14ac:dyDescent="0.35">
      <c r="A16" s="11" t="s">
        <v>139</v>
      </c>
      <c r="B16" s="11" t="s">
        <v>126</v>
      </c>
      <c r="C16" s="11" t="s">
        <v>140</v>
      </c>
      <c r="D16" s="11" t="s">
        <v>64</v>
      </c>
      <c r="E16" s="11"/>
      <c r="F16" s="11"/>
      <c r="G16" s="11" t="s">
        <v>65</v>
      </c>
      <c r="H16" s="11" t="s">
        <v>89</v>
      </c>
      <c r="I16" s="11" t="s">
        <v>89</v>
      </c>
      <c r="J16" s="11" t="s">
        <v>102</v>
      </c>
      <c r="K16" s="11" t="str">
        <f t="shared" si="0"/>
        <v>No</v>
      </c>
      <c r="L16" s="11" t="s">
        <v>75</v>
      </c>
      <c r="M16" s="11" t="s">
        <v>38</v>
      </c>
      <c r="N16" s="11" t="s">
        <v>91</v>
      </c>
      <c r="O16" s="11" t="s">
        <v>141</v>
      </c>
      <c r="P16" s="11" t="s">
        <v>78</v>
      </c>
      <c r="Q16" s="12"/>
      <c r="R16" s="12"/>
      <c r="S16" s="12"/>
      <c r="T16" s="12"/>
      <c r="U16" s="12"/>
      <c r="V16" s="13"/>
      <c r="W16" s="12"/>
      <c r="X16" s="12"/>
    </row>
    <row r="17" spans="1:24" ht="37.5" x14ac:dyDescent="0.35">
      <c r="A17" s="11" t="s">
        <v>142</v>
      </c>
      <c r="B17" s="11" t="s">
        <v>126</v>
      </c>
      <c r="C17" s="11" t="s">
        <v>143</v>
      </c>
      <c r="D17" s="11" t="s">
        <v>64</v>
      </c>
      <c r="E17" s="11" t="s">
        <v>36</v>
      </c>
      <c r="F17" s="11"/>
      <c r="G17" s="11" t="s">
        <v>89</v>
      </c>
      <c r="H17" s="11" t="s">
        <v>89</v>
      </c>
      <c r="I17" s="11" t="s">
        <v>89</v>
      </c>
      <c r="J17" s="11" t="s">
        <v>66</v>
      </c>
      <c r="K17" s="11" t="str">
        <f t="shared" si="0"/>
        <v>Yes</v>
      </c>
      <c r="L17" s="11" t="s">
        <v>67</v>
      </c>
      <c r="M17" s="11" t="s">
        <v>144</v>
      </c>
      <c r="N17" s="11" t="s">
        <v>81</v>
      </c>
      <c r="O17" s="11" t="s">
        <v>145</v>
      </c>
      <c r="P17" s="11" t="s">
        <v>146</v>
      </c>
      <c r="Q17" s="12"/>
      <c r="R17" s="12"/>
      <c r="S17" s="12"/>
      <c r="T17" s="12"/>
      <c r="U17" s="12"/>
      <c r="V17" s="13"/>
      <c r="W17" s="12"/>
      <c r="X17" s="12"/>
    </row>
    <row r="18" spans="1:24" ht="25" x14ac:dyDescent="0.35">
      <c r="A18" s="11" t="s">
        <v>147</v>
      </c>
      <c r="B18" s="11" t="s">
        <v>126</v>
      </c>
      <c r="C18" s="11" t="s">
        <v>148</v>
      </c>
      <c r="D18" s="11" t="s">
        <v>64</v>
      </c>
      <c r="E18" s="11"/>
      <c r="F18" s="11"/>
      <c r="G18" s="11" t="s">
        <v>89</v>
      </c>
      <c r="H18" s="11" t="s">
        <v>89</v>
      </c>
      <c r="I18" s="11" t="s">
        <v>101</v>
      </c>
      <c r="J18" s="11" t="s">
        <v>66</v>
      </c>
      <c r="K18" s="11" t="str">
        <f t="shared" si="0"/>
        <v>Yes</v>
      </c>
      <c r="L18" s="11" t="s">
        <v>75</v>
      </c>
      <c r="M18" s="11" t="s">
        <v>38</v>
      </c>
      <c r="N18" s="11" t="s">
        <v>91</v>
      </c>
      <c r="O18" s="11" t="s">
        <v>149</v>
      </c>
      <c r="P18" s="11" t="s">
        <v>78</v>
      </c>
      <c r="Q18" s="12"/>
      <c r="R18" s="12"/>
      <c r="S18" s="12"/>
      <c r="T18" s="12"/>
      <c r="U18" s="12"/>
      <c r="V18" s="13"/>
      <c r="W18" s="12"/>
      <c r="X18" s="12"/>
    </row>
    <row r="19" spans="1:24" ht="37.5" x14ac:dyDescent="0.35">
      <c r="A19" s="11" t="s">
        <v>150</v>
      </c>
      <c r="B19" s="11" t="s">
        <v>126</v>
      </c>
      <c r="C19" s="11" t="s">
        <v>151</v>
      </c>
      <c r="D19" s="11" t="s">
        <v>100</v>
      </c>
      <c r="E19" s="11"/>
      <c r="F19" s="11"/>
      <c r="G19" s="11" t="s">
        <v>89</v>
      </c>
      <c r="H19" s="11" t="s">
        <v>89</v>
      </c>
      <c r="I19" s="11" t="s">
        <v>89</v>
      </c>
      <c r="J19" s="11" t="s">
        <v>66</v>
      </c>
      <c r="K19" s="11" t="str">
        <f t="shared" si="0"/>
        <v>Yes</v>
      </c>
      <c r="L19" s="11" t="s">
        <v>75</v>
      </c>
      <c r="M19" s="11" t="s">
        <v>38</v>
      </c>
      <c r="N19" s="11" t="s">
        <v>69</v>
      </c>
      <c r="O19" s="11" t="s">
        <v>152</v>
      </c>
      <c r="P19" s="11" t="s">
        <v>78</v>
      </c>
      <c r="Q19" s="12"/>
      <c r="R19" s="12"/>
      <c r="S19" s="12"/>
      <c r="T19" s="12"/>
      <c r="U19" s="12"/>
      <c r="V19" s="13"/>
      <c r="W19" s="12"/>
      <c r="X19" s="12"/>
    </row>
    <row r="20" spans="1:24" ht="25" x14ac:dyDescent="0.35">
      <c r="A20" s="11" t="s">
        <v>153</v>
      </c>
      <c r="B20" s="11" t="s">
        <v>126</v>
      </c>
      <c r="C20" s="11" t="s">
        <v>154</v>
      </c>
      <c r="D20" s="11" t="s">
        <v>64</v>
      </c>
      <c r="E20" s="11"/>
      <c r="F20" s="11"/>
      <c r="G20" s="11" t="s">
        <v>89</v>
      </c>
      <c r="H20" s="11" t="s">
        <v>89</v>
      </c>
      <c r="I20" s="11" t="s">
        <v>101</v>
      </c>
      <c r="J20" s="11" t="s">
        <v>66</v>
      </c>
      <c r="K20" s="11" t="str">
        <f t="shared" si="0"/>
        <v>Yes</v>
      </c>
      <c r="L20" s="11" t="s">
        <v>75</v>
      </c>
      <c r="M20" s="11" t="s">
        <v>155</v>
      </c>
      <c r="N20" s="11" t="s">
        <v>156</v>
      </c>
      <c r="O20" s="11" t="s">
        <v>157</v>
      </c>
      <c r="P20" s="11" t="s">
        <v>158</v>
      </c>
      <c r="Q20" s="12"/>
      <c r="R20" s="12"/>
      <c r="S20" s="12"/>
      <c r="T20" s="12"/>
      <c r="U20" s="12"/>
      <c r="V20" s="13"/>
      <c r="W20" s="12"/>
      <c r="X20" s="12"/>
    </row>
    <row r="21" spans="1:24" ht="25" x14ac:dyDescent="0.35">
      <c r="A21" s="11" t="s">
        <v>159</v>
      </c>
      <c r="B21" s="11" t="s">
        <v>126</v>
      </c>
      <c r="C21" s="11" t="s">
        <v>160</v>
      </c>
      <c r="D21" s="11" t="s">
        <v>100</v>
      </c>
      <c r="E21" s="11"/>
      <c r="F21" s="11"/>
      <c r="G21" s="11" t="s">
        <v>89</v>
      </c>
      <c r="H21" s="11" t="s">
        <v>101</v>
      </c>
      <c r="I21" s="11" t="s">
        <v>101</v>
      </c>
      <c r="J21" s="11" t="s">
        <v>161</v>
      </c>
      <c r="K21" s="11" t="str">
        <f t="shared" si="0"/>
        <v>No</v>
      </c>
      <c r="L21" s="11" t="s">
        <v>75</v>
      </c>
      <c r="M21" s="11" t="s">
        <v>38</v>
      </c>
      <c r="N21" s="11" t="s">
        <v>109</v>
      </c>
      <c r="O21" s="11" t="s">
        <v>162</v>
      </c>
      <c r="P21" s="11" t="s">
        <v>78</v>
      </c>
      <c r="Q21" s="12"/>
      <c r="R21" s="12"/>
      <c r="S21" s="12"/>
      <c r="T21" s="12"/>
      <c r="U21" s="12"/>
      <c r="V21" s="13"/>
      <c r="W21" s="12"/>
      <c r="X21" s="12"/>
    </row>
    <row r="22" spans="1:24" ht="25" x14ac:dyDescent="0.35">
      <c r="A22" s="11" t="s">
        <v>163</v>
      </c>
      <c r="B22" s="11" t="s">
        <v>126</v>
      </c>
      <c r="C22" s="11" t="s">
        <v>164</v>
      </c>
      <c r="D22" s="11" t="s">
        <v>100</v>
      </c>
      <c r="E22" s="11"/>
      <c r="F22" s="11"/>
      <c r="G22" s="11" t="s">
        <v>89</v>
      </c>
      <c r="H22" s="11" t="s">
        <v>101</v>
      </c>
      <c r="I22" s="11" t="s">
        <v>101</v>
      </c>
      <c r="J22" s="11" t="s">
        <v>107</v>
      </c>
      <c r="K22" s="11" t="str">
        <f t="shared" si="0"/>
        <v>No</v>
      </c>
      <c r="L22" s="11" t="s">
        <v>108</v>
      </c>
      <c r="M22" s="11" t="s">
        <v>38</v>
      </c>
      <c r="N22" s="11" t="s">
        <v>109</v>
      </c>
      <c r="O22" s="11" t="s">
        <v>110</v>
      </c>
      <c r="P22" s="11" t="s">
        <v>78</v>
      </c>
      <c r="Q22" s="12"/>
      <c r="R22" s="12"/>
      <c r="S22" s="12"/>
      <c r="T22" s="12"/>
      <c r="U22" s="12"/>
      <c r="V22" s="13"/>
      <c r="W22" s="12"/>
      <c r="X22" s="12"/>
    </row>
    <row r="23" spans="1:24" ht="25" x14ac:dyDescent="0.35">
      <c r="A23" s="11" t="s">
        <v>165</v>
      </c>
      <c r="B23" s="11" t="s">
        <v>126</v>
      </c>
      <c r="C23" s="11" t="s">
        <v>166</v>
      </c>
      <c r="D23" s="11" t="s">
        <v>85</v>
      </c>
      <c r="E23" s="11"/>
      <c r="F23" s="11" t="s">
        <v>36</v>
      </c>
      <c r="G23" s="11" t="s">
        <v>89</v>
      </c>
      <c r="H23" s="11" t="s">
        <v>89</v>
      </c>
      <c r="I23" s="11" t="s">
        <v>101</v>
      </c>
      <c r="J23" s="11" t="s">
        <v>66</v>
      </c>
      <c r="K23" s="11" t="str">
        <f t="shared" si="0"/>
        <v>Yes</v>
      </c>
      <c r="L23" s="11" t="s">
        <v>67</v>
      </c>
      <c r="M23" s="11" t="s">
        <v>38</v>
      </c>
      <c r="N23" s="11" t="s">
        <v>81</v>
      </c>
      <c r="O23" s="11" t="s">
        <v>167</v>
      </c>
      <c r="P23" s="11" t="s">
        <v>168</v>
      </c>
      <c r="Q23" s="12"/>
      <c r="R23" s="12"/>
      <c r="S23" s="12"/>
      <c r="T23" s="12"/>
      <c r="U23" s="12"/>
      <c r="V23" s="13"/>
      <c r="W23" s="12"/>
      <c r="X23" s="12"/>
    </row>
    <row r="24" spans="1:24" ht="25" x14ac:dyDescent="0.35">
      <c r="A24" s="11" t="s">
        <v>169</v>
      </c>
      <c r="B24" s="11" t="s">
        <v>126</v>
      </c>
      <c r="C24" s="11" t="s">
        <v>170</v>
      </c>
      <c r="D24" s="11" t="s">
        <v>171</v>
      </c>
      <c r="E24" s="11"/>
      <c r="F24" s="11" t="s">
        <v>36</v>
      </c>
      <c r="G24" s="11" t="s">
        <v>89</v>
      </c>
      <c r="H24" s="11" t="s">
        <v>101</v>
      </c>
      <c r="I24" s="11" t="s">
        <v>101</v>
      </c>
      <c r="J24" s="11" t="s">
        <v>172</v>
      </c>
      <c r="K24" s="11" t="str">
        <f t="shared" si="0"/>
        <v>No</v>
      </c>
      <c r="L24" s="11" t="s">
        <v>108</v>
      </c>
      <c r="M24" s="11" t="s">
        <v>173</v>
      </c>
      <c r="N24" s="11" t="s">
        <v>174</v>
      </c>
      <c r="O24" s="11" t="s">
        <v>175</v>
      </c>
      <c r="P24" s="11" t="s">
        <v>176</v>
      </c>
      <c r="Q24" s="12"/>
      <c r="R24" s="12"/>
      <c r="S24" s="12"/>
      <c r="T24" s="12"/>
      <c r="U24" s="12"/>
      <c r="V24" s="13"/>
      <c r="W24" s="12"/>
      <c r="X24" s="12"/>
    </row>
    <row r="25" spans="1:24" ht="25" x14ac:dyDescent="0.35">
      <c r="A25" s="11" t="s">
        <v>177</v>
      </c>
      <c r="B25" s="11" t="s">
        <v>178</v>
      </c>
      <c r="C25" s="11" t="s">
        <v>179</v>
      </c>
      <c r="D25" s="11" t="s">
        <v>64</v>
      </c>
      <c r="E25" s="11"/>
      <c r="F25" s="11"/>
      <c r="G25" s="11" t="s">
        <v>65</v>
      </c>
      <c r="H25" s="11" t="s">
        <v>65</v>
      </c>
      <c r="I25" s="11" t="s">
        <v>65</v>
      </c>
      <c r="J25" s="11" t="s">
        <v>66</v>
      </c>
      <c r="K25" s="11" t="str">
        <f t="shared" si="0"/>
        <v>Yes</v>
      </c>
      <c r="L25" s="11" t="s">
        <v>75</v>
      </c>
      <c r="M25" s="11" t="s">
        <v>180</v>
      </c>
      <c r="N25" s="11" t="s">
        <v>91</v>
      </c>
      <c r="O25" s="11" t="s">
        <v>181</v>
      </c>
      <c r="P25" s="11" t="s">
        <v>78</v>
      </c>
      <c r="Q25" s="12"/>
      <c r="R25" s="12"/>
      <c r="S25" s="12"/>
      <c r="T25" s="12"/>
      <c r="U25" s="12"/>
      <c r="V25" s="13"/>
      <c r="W25" s="12"/>
      <c r="X25" s="12"/>
    </row>
    <row r="26" spans="1:24" ht="25" x14ac:dyDescent="0.35">
      <c r="A26" s="11" t="s">
        <v>182</v>
      </c>
      <c r="B26" s="11" t="s">
        <v>178</v>
      </c>
      <c r="C26" s="11" t="s">
        <v>183</v>
      </c>
      <c r="D26" s="11" t="s">
        <v>64</v>
      </c>
      <c r="E26" s="11"/>
      <c r="F26" s="11"/>
      <c r="G26" s="11" t="s">
        <v>65</v>
      </c>
      <c r="H26" s="11" t="s">
        <v>65</v>
      </c>
      <c r="I26" s="11" t="s">
        <v>65</v>
      </c>
      <c r="J26" s="11" t="s">
        <v>66</v>
      </c>
      <c r="K26" s="11" t="str">
        <f t="shared" si="0"/>
        <v>Yes</v>
      </c>
      <c r="L26" s="11" t="s">
        <v>67</v>
      </c>
      <c r="M26" s="11" t="s">
        <v>184</v>
      </c>
      <c r="N26" s="11" t="s">
        <v>81</v>
      </c>
      <c r="O26" s="11" t="s">
        <v>185</v>
      </c>
      <c r="P26" s="11" t="s">
        <v>186</v>
      </c>
      <c r="Q26" s="12"/>
      <c r="R26" s="12"/>
      <c r="S26" s="12"/>
      <c r="T26" s="12"/>
      <c r="U26" s="12"/>
      <c r="V26" s="13"/>
      <c r="W26" s="12"/>
      <c r="X26" s="12"/>
    </row>
    <row r="27" spans="1:24" ht="25" x14ac:dyDescent="0.35">
      <c r="A27" s="11" t="s">
        <v>187</v>
      </c>
      <c r="B27" s="11" t="s">
        <v>178</v>
      </c>
      <c r="C27" s="11" t="s">
        <v>188</v>
      </c>
      <c r="D27" s="11" t="s">
        <v>64</v>
      </c>
      <c r="E27" s="11" t="s">
        <v>36</v>
      </c>
      <c r="F27" s="11"/>
      <c r="G27" s="11" t="s">
        <v>89</v>
      </c>
      <c r="H27" s="11" t="s">
        <v>89</v>
      </c>
      <c r="I27" s="11" t="s">
        <v>89</v>
      </c>
      <c r="J27" s="11" t="s">
        <v>66</v>
      </c>
      <c r="K27" s="11" t="str">
        <f t="shared" si="0"/>
        <v>Yes</v>
      </c>
      <c r="L27" s="11" t="s">
        <v>67</v>
      </c>
      <c r="M27" s="11" t="s">
        <v>189</v>
      </c>
      <c r="N27" s="11" t="s">
        <v>91</v>
      </c>
      <c r="O27" s="11" t="s">
        <v>190</v>
      </c>
      <c r="P27" s="11" t="s">
        <v>191</v>
      </c>
      <c r="Q27" s="12"/>
      <c r="R27" s="12"/>
      <c r="S27" s="12"/>
      <c r="T27" s="12"/>
      <c r="U27" s="12"/>
      <c r="V27" s="13"/>
      <c r="W27" s="12"/>
      <c r="X27" s="12"/>
    </row>
    <row r="28" spans="1:24" ht="25" x14ac:dyDescent="0.35">
      <c r="A28" s="11" t="s">
        <v>192</v>
      </c>
      <c r="B28" s="11" t="s">
        <v>178</v>
      </c>
      <c r="C28" s="11" t="s">
        <v>193</v>
      </c>
      <c r="D28" s="11" t="s">
        <v>64</v>
      </c>
      <c r="E28" s="11"/>
      <c r="F28" s="11"/>
      <c r="G28" s="11" t="s">
        <v>65</v>
      </c>
      <c r="H28" s="11" t="s">
        <v>89</v>
      </c>
      <c r="I28" s="11" t="s">
        <v>89</v>
      </c>
      <c r="J28" s="11" t="s">
        <v>66</v>
      </c>
      <c r="K28" s="11" t="str">
        <f t="shared" si="0"/>
        <v>Yes</v>
      </c>
      <c r="L28" s="11" t="s">
        <v>67</v>
      </c>
      <c r="M28" s="11" t="s">
        <v>194</v>
      </c>
      <c r="N28" s="11" t="s">
        <v>69</v>
      </c>
      <c r="O28" s="11" t="s">
        <v>195</v>
      </c>
      <c r="P28" s="11" t="s">
        <v>78</v>
      </c>
      <c r="Q28" s="12"/>
      <c r="R28" s="12"/>
      <c r="S28" s="12"/>
      <c r="T28" s="12"/>
      <c r="U28" s="12"/>
      <c r="V28" s="13"/>
      <c r="W28" s="12"/>
      <c r="X28" s="12"/>
    </row>
    <row r="29" spans="1:24" ht="25" x14ac:dyDescent="0.35">
      <c r="A29" s="11" t="s">
        <v>196</v>
      </c>
      <c r="B29" s="11" t="s">
        <v>178</v>
      </c>
      <c r="C29" s="11" t="s">
        <v>197</v>
      </c>
      <c r="D29" s="11" t="s">
        <v>64</v>
      </c>
      <c r="E29" s="11" t="s">
        <v>36</v>
      </c>
      <c r="F29" s="11"/>
      <c r="G29" s="11" t="s">
        <v>65</v>
      </c>
      <c r="H29" s="11" t="s">
        <v>89</v>
      </c>
      <c r="I29" s="11" t="s">
        <v>101</v>
      </c>
      <c r="J29" s="11" t="s">
        <v>74</v>
      </c>
      <c r="K29" s="11" t="str">
        <f t="shared" si="0"/>
        <v>No</v>
      </c>
      <c r="L29" s="11" t="s">
        <v>75</v>
      </c>
      <c r="M29" s="11" t="s">
        <v>198</v>
      </c>
      <c r="N29" s="11" t="s">
        <v>199</v>
      </c>
      <c r="O29" s="11" t="s">
        <v>200</v>
      </c>
      <c r="P29" s="11" t="s">
        <v>201</v>
      </c>
      <c r="Q29" s="12"/>
      <c r="R29" s="12"/>
      <c r="S29" s="12"/>
      <c r="T29" s="12"/>
      <c r="U29" s="12"/>
      <c r="V29" s="13"/>
      <c r="W29" s="12"/>
      <c r="X29" s="12"/>
    </row>
    <row r="30" spans="1:24" ht="25" x14ac:dyDescent="0.35">
      <c r="A30" s="11" t="s">
        <v>202</v>
      </c>
      <c r="B30" s="11" t="s">
        <v>178</v>
      </c>
      <c r="C30" s="11" t="s">
        <v>203</v>
      </c>
      <c r="D30" s="11" t="s">
        <v>64</v>
      </c>
      <c r="E30" s="11"/>
      <c r="F30" s="11"/>
      <c r="G30" s="11" t="s">
        <v>89</v>
      </c>
      <c r="H30" s="11" t="s">
        <v>89</v>
      </c>
      <c r="I30" s="11" t="s">
        <v>89</v>
      </c>
      <c r="J30" s="11" t="s">
        <v>66</v>
      </c>
      <c r="K30" s="11" t="str">
        <f t="shared" si="0"/>
        <v>Yes</v>
      </c>
      <c r="L30" s="11" t="s">
        <v>75</v>
      </c>
      <c r="M30" s="11" t="s">
        <v>204</v>
      </c>
      <c r="N30" s="11" t="s">
        <v>69</v>
      </c>
      <c r="O30" s="11" t="s">
        <v>205</v>
      </c>
      <c r="P30" s="11" t="s">
        <v>206</v>
      </c>
      <c r="Q30" s="12"/>
      <c r="R30" s="12"/>
      <c r="S30" s="12"/>
      <c r="T30" s="12"/>
      <c r="U30" s="12"/>
      <c r="V30" s="13"/>
      <c r="W30" s="12"/>
      <c r="X30" s="12"/>
    </row>
    <row r="31" spans="1:24" ht="25" x14ac:dyDescent="0.35">
      <c r="A31" s="11" t="s">
        <v>207</v>
      </c>
      <c r="B31" s="11" t="s">
        <v>178</v>
      </c>
      <c r="C31" s="11" t="s">
        <v>208</v>
      </c>
      <c r="D31" s="11" t="s">
        <v>64</v>
      </c>
      <c r="E31" s="11"/>
      <c r="F31" s="11"/>
      <c r="G31" s="11" t="s">
        <v>89</v>
      </c>
      <c r="H31" s="11" t="s">
        <v>89</v>
      </c>
      <c r="I31" s="11" t="s">
        <v>89</v>
      </c>
      <c r="J31" s="11" t="s">
        <v>66</v>
      </c>
      <c r="K31" s="11" t="str">
        <f t="shared" si="0"/>
        <v>Yes</v>
      </c>
      <c r="L31" s="11" t="s">
        <v>67</v>
      </c>
      <c r="M31" s="11" t="s">
        <v>209</v>
      </c>
      <c r="N31" s="11" t="s">
        <v>91</v>
      </c>
      <c r="O31" s="11" t="s">
        <v>210</v>
      </c>
      <c r="P31" s="11" t="s">
        <v>211</v>
      </c>
      <c r="Q31" s="12"/>
      <c r="R31" s="12"/>
      <c r="S31" s="12"/>
      <c r="T31" s="12"/>
      <c r="U31" s="12"/>
      <c r="V31" s="13"/>
      <c r="W31" s="12"/>
      <c r="X31" s="12"/>
    </row>
    <row r="32" spans="1:24" ht="25" x14ac:dyDescent="0.35">
      <c r="A32" s="11" t="s">
        <v>212</v>
      </c>
      <c r="B32" s="11" t="s">
        <v>178</v>
      </c>
      <c r="C32" s="11" t="s">
        <v>213</v>
      </c>
      <c r="D32" s="11" t="s">
        <v>64</v>
      </c>
      <c r="E32" s="11"/>
      <c r="F32" s="11"/>
      <c r="G32" s="11" t="s">
        <v>89</v>
      </c>
      <c r="H32" s="11" t="s">
        <v>89</v>
      </c>
      <c r="I32" s="11" t="s">
        <v>101</v>
      </c>
      <c r="J32" s="11" t="s">
        <v>66</v>
      </c>
      <c r="K32" s="11" t="str">
        <f t="shared" si="0"/>
        <v>Yes</v>
      </c>
      <c r="L32" s="11" t="s">
        <v>67</v>
      </c>
      <c r="M32" s="11" t="s">
        <v>214</v>
      </c>
      <c r="N32" s="11" t="s">
        <v>69</v>
      </c>
      <c r="O32" s="11" t="s">
        <v>215</v>
      </c>
      <c r="P32" s="11" t="s">
        <v>216</v>
      </c>
      <c r="Q32" s="12"/>
      <c r="R32" s="12"/>
      <c r="S32" s="12"/>
      <c r="T32" s="12"/>
      <c r="U32" s="12"/>
      <c r="V32" s="13"/>
      <c r="W32" s="12"/>
      <c r="X32" s="12"/>
    </row>
    <row r="33" spans="1:24" ht="25" x14ac:dyDescent="0.35">
      <c r="A33" s="11" t="s">
        <v>217</v>
      </c>
      <c r="B33" s="11" t="s">
        <v>178</v>
      </c>
      <c r="C33" s="11" t="s">
        <v>218</v>
      </c>
      <c r="D33" s="11" t="s">
        <v>64</v>
      </c>
      <c r="E33" s="11"/>
      <c r="F33" s="11"/>
      <c r="G33" s="11" t="s">
        <v>89</v>
      </c>
      <c r="H33" s="11" t="s">
        <v>89</v>
      </c>
      <c r="I33" s="11" t="s">
        <v>89</v>
      </c>
      <c r="J33" s="11" t="s">
        <v>66</v>
      </c>
      <c r="K33" s="11" t="str">
        <f t="shared" si="0"/>
        <v>Yes</v>
      </c>
      <c r="L33" s="11" t="s">
        <v>67</v>
      </c>
      <c r="M33" s="11" t="s">
        <v>219</v>
      </c>
      <c r="N33" s="11" t="s">
        <v>69</v>
      </c>
      <c r="O33" s="11" t="s">
        <v>220</v>
      </c>
      <c r="P33" s="11" t="s">
        <v>78</v>
      </c>
      <c r="Q33" s="12"/>
      <c r="R33" s="12"/>
      <c r="S33" s="12"/>
      <c r="T33" s="12"/>
      <c r="U33" s="12"/>
      <c r="V33" s="13"/>
      <c r="W33" s="12"/>
      <c r="X33" s="12"/>
    </row>
    <row r="34" spans="1:24" ht="25" x14ac:dyDescent="0.35">
      <c r="A34" s="11" t="s">
        <v>221</v>
      </c>
      <c r="B34" s="11" t="s">
        <v>178</v>
      </c>
      <c r="C34" s="11" t="s">
        <v>222</v>
      </c>
      <c r="D34" s="11" t="s">
        <v>64</v>
      </c>
      <c r="E34" s="11"/>
      <c r="F34" s="11"/>
      <c r="G34" s="11" t="s">
        <v>89</v>
      </c>
      <c r="H34" s="11" t="s">
        <v>101</v>
      </c>
      <c r="I34" s="11" t="s">
        <v>101</v>
      </c>
      <c r="J34" s="11" t="s">
        <v>161</v>
      </c>
      <c r="K34" s="11" t="str">
        <f t="shared" ref="K34:K65" si="1">IF(J34="$0","Yes","No")</f>
        <v>No</v>
      </c>
      <c r="L34" s="11" t="s">
        <v>67</v>
      </c>
      <c r="M34" s="11" t="s">
        <v>180</v>
      </c>
      <c r="N34" s="11" t="s">
        <v>174</v>
      </c>
      <c r="O34" s="11" t="s">
        <v>223</v>
      </c>
      <c r="P34" s="11" t="s">
        <v>78</v>
      </c>
      <c r="Q34" s="12"/>
      <c r="R34" s="12"/>
      <c r="S34" s="12"/>
      <c r="T34" s="12"/>
      <c r="U34" s="12"/>
      <c r="V34" s="13"/>
      <c r="W34" s="12"/>
      <c r="X34" s="12"/>
    </row>
    <row r="35" spans="1:24" ht="25" x14ac:dyDescent="0.35">
      <c r="A35" s="11" t="s">
        <v>224</v>
      </c>
      <c r="B35" s="11" t="s">
        <v>178</v>
      </c>
      <c r="C35" s="11" t="s">
        <v>225</v>
      </c>
      <c r="D35" s="11" t="s">
        <v>64</v>
      </c>
      <c r="E35" s="11"/>
      <c r="F35" s="11" t="s">
        <v>36</v>
      </c>
      <c r="G35" s="11" t="s">
        <v>89</v>
      </c>
      <c r="H35" s="11" t="s">
        <v>101</v>
      </c>
      <c r="I35" s="11" t="s">
        <v>101</v>
      </c>
      <c r="J35" s="11" t="s">
        <v>66</v>
      </c>
      <c r="K35" s="11" t="str">
        <f t="shared" si="1"/>
        <v>Yes</v>
      </c>
      <c r="L35" s="11" t="s">
        <v>75</v>
      </c>
      <c r="M35" s="11" t="s">
        <v>226</v>
      </c>
      <c r="N35" s="11" t="s">
        <v>109</v>
      </c>
      <c r="O35" s="11" t="s">
        <v>227</v>
      </c>
      <c r="P35" s="11" t="s">
        <v>228</v>
      </c>
      <c r="Q35" s="12"/>
      <c r="R35" s="12"/>
      <c r="S35" s="12"/>
      <c r="T35" s="12"/>
      <c r="U35" s="12"/>
      <c r="V35" s="13"/>
      <c r="W35" s="12"/>
      <c r="X35" s="12"/>
    </row>
    <row r="36" spans="1:24" ht="25" x14ac:dyDescent="0.35">
      <c r="A36" s="11" t="s">
        <v>229</v>
      </c>
      <c r="B36" s="11" t="s">
        <v>230</v>
      </c>
      <c r="C36" s="11" t="s">
        <v>231</v>
      </c>
      <c r="D36" s="11" t="s">
        <v>64</v>
      </c>
      <c r="E36" s="11"/>
      <c r="F36" s="11"/>
      <c r="G36" s="11" t="s">
        <v>65</v>
      </c>
      <c r="H36" s="11" t="s">
        <v>65</v>
      </c>
      <c r="I36" s="11" t="s">
        <v>65</v>
      </c>
      <c r="J36" s="11" t="s">
        <v>66</v>
      </c>
      <c r="K36" s="11" t="str">
        <f t="shared" si="1"/>
        <v>Yes</v>
      </c>
      <c r="L36" s="11" t="s">
        <v>67</v>
      </c>
      <c r="M36" s="11" t="s">
        <v>232</v>
      </c>
      <c r="N36" s="11" t="s">
        <v>69</v>
      </c>
      <c r="O36" s="11" t="s">
        <v>233</v>
      </c>
      <c r="P36" s="11" t="s">
        <v>78</v>
      </c>
      <c r="Q36" s="12"/>
      <c r="R36" s="12"/>
      <c r="S36" s="12"/>
      <c r="T36" s="12"/>
      <c r="U36" s="12"/>
      <c r="V36" s="13"/>
      <c r="W36" s="12"/>
      <c r="X36" s="12"/>
    </row>
    <row r="37" spans="1:24" ht="37.5" x14ac:dyDescent="0.35">
      <c r="A37" s="11" t="s">
        <v>234</v>
      </c>
      <c r="B37" s="11" t="s">
        <v>230</v>
      </c>
      <c r="C37" s="11" t="s">
        <v>235</v>
      </c>
      <c r="D37" s="11" t="s">
        <v>64</v>
      </c>
      <c r="E37" s="11" t="s">
        <v>36</v>
      </c>
      <c r="F37" s="11"/>
      <c r="G37" s="11" t="s">
        <v>65</v>
      </c>
      <c r="H37" s="11" t="s">
        <v>65</v>
      </c>
      <c r="I37" s="11" t="s">
        <v>65</v>
      </c>
      <c r="J37" s="11" t="s">
        <v>66</v>
      </c>
      <c r="K37" s="11" t="str">
        <f t="shared" si="1"/>
        <v>Yes</v>
      </c>
      <c r="L37" s="11" t="s">
        <v>67</v>
      </c>
      <c r="M37" s="11" t="s">
        <v>180</v>
      </c>
      <c r="N37" s="11" t="s">
        <v>69</v>
      </c>
      <c r="O37" s="11" t="s">
        <v>236</v>
      </c>
      <c r="P37" s="11" t="s">
        <v>78</v>
      </c>
      <c r="Q37" s="12"/>
      <c r="R37" s="12"/>
      <c r="S37" s="12"/>
      <c r="T37" s="12"/>
      <c r="U37" s="12"/>
      <c r="V37" s="13"/>
      <c r="W37" s="12"/>
      <c r="X37" s="12"/>
    </row>
    <row r="38" spans="1:24" ht="25" x14ac:dyDescent="0.35">
      <c r="A38" s="11" t="s">
        <v>237</v>
      </c>
      <c r="B38" s="11" t="s">
        <v>230</v>
      </c>
      <c r="C38" s="11" t="s">
        <v>238</v>
      </c>
      <c r="D38" s="11" t="s">
        <v>64</v>
      </c>
      <c r="E38" s="11"/>
      <c r="F38" s="11"/>
      <c r="G38" s="11" t="s">
        <v>89</v>
      </c>
      <c r="H38" s="11" t="s">
        <v>89</v>
      </c>
      <c r="I38" s="11" t="s">
        <v>89</v>
      </c>
      <c r="J38" s="11" t="s">
        <v>74</v>
      </c>
      <c r="K38" s="11" t="str">
        <f t="shared" si="1"/>
        <v>No</v>
      </c>
      <c r="L38" s="11" t="s">
        <v>75</v>
      </c>
      <c r="M38" s="11" t="s">
        <v>68</v>
      </c>
      <c r="N38" s="11" t="s">
        <v>69</v>
      </c>
      <c r="O38" s="11" t="s">
        <v>239</v>
      </c>
      <c r="P38" s="11" t="s">
        <v>240</v>
      </c>
      <c r="Q38" s="12"/>
      <c r="R38" s="12"/>
      <c r="S38" s="12"/>
      <c r="T38" s="12"/>
      <c r="U38" s="12"/>
      <c r="V38" s="13"/>
      <c r="W38" s="12"/>
      <c r="X38" s="12"/>
    </row>
    <row r="39" spans="1:24" ht="25" x14ac:dyDescent="0.35">
      <c r="A39" s="11" t="s">
        <v>241</v>
      </c>
      <c r="B39" s="11" t="s">
        <v>230</v>
      </c>
      <c r="C39" s="11" t="s">
        <v>242</v>
      </c>
      <c r="D39" s="11" t="s">
        <v>64</v>
      </c>
      <c r="E39" s="11" t="s">
        <v>36</v>
      </c>
      <c r="F39" s="11"/>
      <c r="G39" s="11" t="s">
        <v>65</v>
      </c>
      <c r="H39" s="11" t="s">
        <v>89</v>
      </c>
      <c r="I39" s="11" t="s">
        <v>89</v>
      </c>
      <c r="J39" s="11" t="s">
        <v>95</v>
      </c>
      <c r="K39" s="11" t="str">
        <f t="shared" si="1"/>
        <v>No</v>
      </c>
      <c r="L39" s="11" t="s">
        <v>67</v>
      </c>
      <c r="M39" s="11" t="s">
        <v>243</v>
      </c>
      <c r="N39" s="11" t="s">
        <v>69</v>
      </c>
      <c r="O39" s="11" t="s">
        <v>244</v>
      </c>
      <c r="P39" s="11" t="s">
        <v>245</v>
      </c>
      <c r="Q39" s="12"/>
      <c r="R39" s="12"/>
      <c r="S39" s="12"/>
      <c r="T39" s="12"/>
      <c r="U39" s="12"/>
      <c r="V39" s="13"/>
      <c r="W39" s="12"/>
      <c r="X39" s="12"/>
    </row>
    <row r="40" spans="1:24" ht="37.5" x14ac:dyDescent="0.35">
      <c r="A40" s="11" t="s">
        <v>246</v>
      </c>
      <c r="B40" s="11" t="s">
        <v>230</v>
      </c>
      <c r="C40" s="11" t="s">
        <v>247</v>
      </c>
      <c r="D40" s="11" t="s">
        <v>64</v>
      </c>
      <c r="E40" s="11"/>
      <c r="F40" s="11"/>
      <c r="G40" s="11" t="s">
        <v>89</v>
      </c>
      <c r="H40" s="11" t="s">
        <v>89</v>
      </c>
      <c r="I40" s="11" t="s">
        <v>89</v>
      </c>
      <c r="J40" s="11" t="s">
        <v>74</v>
      </c>
      <c r="K40" s="11" t="str">
        <f t="shared" si="1"/>
        <v>No</v>
      </c>
      <c r="L40" s="11" t="s">
        <v>75</v>
      </c>
      <c r="M40" s="11" t="s">
        <v>248</v>
      </c>
      <c r="N40" s="11" t="s">
        <v>91</v>
      </c>
      <c r="O40" s="11" t="s">
        <v>249</v>
      </c>
      <c r="P40" s="11" t="s">
        <v>250</v>
      </c>
      <c r="Q40" s="12"/>
      <c r="R40" s="12"/>
      <c r="S40" s="12"/>
      <c r="T40" s="12"/>
      <c r="U40" s="12"/>
      <c r="V40" s="13"/>
      <c r="W40" s="12"/>
      <c r="X40" s="12"/>
    </row>
    <row r="41" spans="1:24" ht="37.5" x14ac:dyDescent="0.35">
      <c r="A41" s="11" t="s">
        <v>251</v>
      </c>
      <c r="B41" s="11" t="s">
        <v>230</v>
      </c>
      <c r="C41" s="11" t="s">
        <v>252</v>
      </c>
      <c r="D41" s="11" t="s">
        <v>64</v>
      </c>
      <c r="E41" s="11"/>
      <c r="F41" s="11"/>
      <c r="G41" s="11" t="s">
        <v>89</v>
      </c>
      <c r="H41" s="11" t="s">
        <v>89</v>
      </c>
      <c r="I41" s="11" t="s">
        <v>101</v>
      </c>
      <c r="J41" s="11" t="s">
        <v>253</v>
      </c>
      <c r="K41" s="11" t="str">
        <f t="shared" si="1"/>
        <v>No</v>
      </c>
      <c r="L41" s="11" t="s">
        <v>75</v>
      </c>
      <c r="M41" s="11" t="s">
        <v>68</v>
      </c>
      <c r="N41" s="11" t="s">
        <v>109</v>
      </c>
      <c r="O41" s="11" t="s">
        <v>254</v>
      </c>
      <c r="P41" s="11" t="s">
        <v>255</v>
      </c>
      <c r="Q41" s="12"/>
      <c r="R41" s="12"/>
      <c r="S41" s="12"/>
      <c r="T41" s="12"/>
      <c r="U41" s="12"/>
      <c r="V41" s="13"/>
      <c r="W41" s="12"/>
      <c r="X41" s="12"/>
    </row>
    <row r="42" spans="1:24" ht="25" x14ac:dyDescent="0.35">
      <c r="A42" s="11" t="s">
        <v>256</v>
      </c>
      <c r="B42" s="11" t="s">
        <v>230</v>
      </c>
      <c r="C42" s="11" t="s">
        <v>257</v>
      </c>
      <c r="D42" s="11" t="s">
        <v>100</v>
      </c>
      <c r="E42" s="11"/>
      <c r="F42" s="11"/>
      <c r="G42" s="11" t="s">
        <v>89</v>
      </c>
      <c r="H42" s="11" t="s">
        <v>89</v>
      </c>
      <c r="I42" s="11" t="s">
        <v>89</v>
      </c>
      <c r="J42" s="11" t="s">
        <v>258</v>
      </c>
      <c r="K42" s="11" t="str">
        <f t="shared" si="1"/>
        <v>No</v>
      </c>
      <c r="L42" s="11" t="s">
        <v>75</v>
      </c>
      <c r="M42" s="11" t="s">
        <v>259</v>
      </c>
      <c r="N42" s="11" t="s">
        <v>109</v>
      </c>
      <c r="O42" s="11" t="s">
        <v>260</v>
      </c>
      <c r="P42" s="11" t="s">
        <v>78</v>
      </c>
      <c r="Q42" s="12"/>
      <c r="R42" s="12"/>
      <c r="S42" s="12"/>
      <c r="T42" s="12"/>
      <c r="U42" s="12"/>
      <c r="V42" s="13"/>
      <c r="W42" s="12"/>
      <c r="X42" s="12"/>
    </row>
    <row r="43" spans="1:24" ht="25" x14ac:dyDescent="0.35">
      <c r="A43" s="11" t="s">
        <v>261</v>
      </c>
      <c r="B43" s="11" t="s">
        <v>230</v>
      </c>
      <c r="C43" s="11" t="s">
        <v>262</v>
      </c>
      <c r="D43" s="11" t="s">
        <v>100</v>
      </c>
      <c r="E43" s="11" t="s">
        <v>36</v>
      </c>
      <c r="F43" s="11"/>
      <c r="G43" s="11" t="s">
        <v>89</v>
      </c>
      <c r="H43" s="11" t="s">
        <v>101</v>
      </c>
      <c r="I43" s="11" t="s">
        <v>101</v>
      </c>
      <c r="J43" s="11" t="s">
        <v>253</v>
      </c>
      <c r="K43" s="11" t="str">
        <f t="shared" si="1"/>
        <v>No</v>
      </c>
      <c r="L43" s="11" t="s">
        <v>108</v>
      </c>
      <c r="M43" s="11" t="s">
        <v>263</v>
      </c>
      <c r="N43" s="11" t="s">
        <v>109</v>
      </c>
      <c r="O43" s="11" t="s">
        <v>264</v>
      </c>
      <c r="P43" s="11" t="s">
        <v>265</v>
      </c>
      <c r="Q43" s="12"/>
      <c r="R43" s="12"/>
      <c r="S43" s="12"/>
      <c r="T43" s="12"/>
      <c r="U43" s="12"/>
      <c r="V43" s="13"/>
      <c r="W43" s="12"/>
      <c r="X43" s="12"/>
    </row>
    <row r="44" spans="1:24" ht="25" x14ac:dyDescent="0.35">
      <c r="A44" s="11" t="s">
        <v>266</v>
      </c>
      <c r="B44" s="11" t="s">
        <v>230</v>
      </c>
      <c r="C44" s="11" t="s">
        <v>267</v>
      </c>
      <c r="D44" s="11" t="s">
        <v>100</v>
      </c>
      <c r="E44" s="11"/>
      <c r="F44" s="11"/>
      <c r="G44" s="11" t="s">
        <v>89</v>
      </c>
      <c r="H44" s="11" t="s">
        <v>89</v>
      </c>
      <c r="I44" s="11" t="s">
        <v>101</v>
      </c>
      <c r="J44" s="11" t="s">
        <v>258</v>
      </c>
      <c r="K44" s="11" t="str">
        <f t="shared" si="1"/>
        <v>No</v>
      </c>
      <c r="L44" s="11" t="s">
        <v>75</v>
      </c>
      <c r="M44" s="11" t="s">
        <v>113</v>
      </c>
      <c r="N44" s="11" t="s">
        <v>109</v>
      </c>
      <c r="O44" s="11" t="s">
        <v>268</v>
      </c>
      <c r="P44" s="11" t="s">
        <v>78</v>
      </c>
      <c r="Q44" s="12"/>
      <c r="R44" s="12"/>
      <c r="S44" s="12"/>
      <c r="T44" s="12"/>
      <c r="U44" s="12"/>
      <c r="V44" s="13"/>
      <c r="W44" s="12"/>
      <c r="X44" s="12"/>
    </row>
    <row r="45" spans="1:24" ht="37.5" x14ac:dyDescent="0.35">
      <c r="A45" s="11" t="s">
        <v>269</v>
      </c>
      <c r="B45" s="11" t="s">
        <v>230</v>
      </c>
      <c r="C45" s="11" t="s">
        <v>270</v>
      </c>
      <c r="D45" s="11" t="s">
        <v>64</v>
      </c>
      <c r="E45" s="11"/>
      <c r="F45" s="11"/>
      <c r="G45" s="11" t="s">
        <v>89</v>
      </c>
      <c r="H45" s="11" t="s">
        <v>89</v>
      </c>
      <c r="I45" s="11" t="s">
        <v>89</v>
      </c>
      <c r="J45" s="11" t="s">
        <v>161</v>
      </c>
      <c r="K45" s="11" t="str">
        <f t="shared" si="1"/>
        <v>No</v>
      </c>
      <c r="L45" s="11" t="s">
        <v>67</v>
      </c>
      <c r="M45" s="11" t="s">
        <v>248</v>
      </c>
      <c r="N45" s="11" t="s">
        <v>91</v>
      </c>
      <c r="O45" s="11" t="s">
        <v>271</v>
      </c>
      <c r="P45" s="11" t="s">
        <v>272</v>
      </c>
      <c r="Q45" s="12"/>
      <c r="R45" s="12"/>
      <c r="S45" s="12"/>
      <c r="T45" s="12"/>
      <c r="U45" s="12"/>
      <c r="V45" s="13"/>
      <c r="W45" s="12"/>
      <c r="X45" s="12"/>
    </row>
    <row r="46" spans="1:24" ht="25" x14ac:dyDescent="0.35">
      <c r="A46" s="11" t="s">
        <v>273</v>
      </c>
      <c r="B46" s="11" t="s">
        <v>230</v>
      </c>
      <c r="C46" s="11" t="s">
        <v>274</v>
      </c>
      <c r="D46" s="11" t="s">
        <v>64</v>
      </c>
      <c r="E46" s="11"/>
      <c r="F46" s="11"/>
      <c r="G46" s="11" t="s">
        <v>101</v>
      </c>
      <c r="H46" s="11" t="s">
        <v>101</v>
      </c>
      <c r="I46" s="11" t="s">
        <v>101</v>
      </c>
      <c r="J46" s="11" t="s">
        <v>161</v>
      </c>
      <c r="K46" s="11" t="str">
        <f t="shared" si="1"/>
        <v>No</v>
      </c>
      <c r="L46" s="11" t="s">
        <v>67</v>
      </c>
      <c r="M46" s="11" t="s">
        <v>68</v>
      </c>
      <c r="N46" s="11" t="s">
        <v>91</v>
      </c>
      <c r="O46" s="11" t="s">
        <v>275</v>
      </c>
      <c r="P46" s="11" t="s">
        <v>276</v>
      </c>
      <c r="Q46" s="12"/>
      <c r="R46" s="12"/>
      <c r="S46" s="12"/>
      <c r="T46" s="12"/>
      <c r="U46" s="12"/>
      <c r="V46" s="13"/>
      <c r="W46" s="12"/>
      <c r="X46" s="12"/>
    </row>
    <row r="47" spans="1:24" ht="50" x14ac:dyDescent="0.35">
      <c r="A47" s="11" t="s">
        <v>277</v>
      </c>
      <c r="B47" s="11" t="s">
        <v>230</v>
      </c>
      <c r="C47" s="11" t="s">
        <v>278</v>
      </c>
      <c r="D47" s="11" t="s">
        <v>64</v>
      </c>
      <c r="E47" s="11"/>
      <c r="F47" s="11" t="s">
        <v>36</v>
      </c>
      <c r="G47" s="11" t="s">
        <v>89</v>
      </c>
      <c r="H47" s="11" t="s">
        <v>101</v>
      </c>
      <c r="I47" s="11" t="s">
        <v>101</v>
      </c>
      <c r="J47" s="11" t="s">
        <v>107</v>
      </c>
      <c r="K47" s="11" t="str">
        <f t="shared" si="1"/>
        <v>No</v>
      </c>
      <c r="L47" s="11" t="s">
        <v>108</v>
      </c>
      <c r="M47" s="11" t="s">
        <v>180</v>
      </c>
      <c r="N47" s="11" t="s">
        <v>109</v>
      </c>
      <c r="O47" s="11" t="s">
        <v>279</v>
      </c>
      <c r="P47" s="11" t="s">
        <v>280</v>
      </c>
      <c r="Q47" s="12"/>
      <c r="R47" s="12"/>
      <c r="S47" s="12"/>
      <c r="T47" s="12"/>
      <c r="U47" s="12"/>
      <c r="V47" s="13"/>
      <c r="W47" s="12"/>
      <c r="X47" s="12"/>
    </row>
    <row r="48" spans="1:24" ht="25" x14ac:dyDescent="0.35">
      <c r="A48" s="11" t="s">
        <v>281</v>
      </c>
      <c r="B48" s="11" t="s">
        <v>230</v>
      </c>
      <c r="C48" s="11" t="s">
        <v>282</v>
      </c>
      <c r="D48" s="11" t="s">
        <v>100</v>
      </c>
      <c r="E48" s="11" t="s">
        <v>36</v>
      </c>
      <c r="F48" s="11"/>
      <c r="G48" s="11" t="s">
        <v>89</v>
      </c>
      <c r="H48" s="11" t="s">
        <v>89</v>
      </c>
      <c r="I48" s="11" t="s">
        <v>89</v>
      </c>
      <c r="J48" s="11" t="s">
        <v>74</v>
      </c>
      <c r="K48" s="11" t="str">
        <f t="shared" si="1"/>
        <v>No</v>
      </c>
      <c r="L48" s="11" t="s">
        <v>75</v>
      </c>
      <c r="M48" s="11" t="s">
        <v>68</v>
      </c>
      <c r="N48" s="11" t="s">
        <v>109</v>
      </c>
      <c r="O48" s="11" t="s">
        <v>283</v>
      </c>
      <c r="P48" s="11" t="s">
        <v>284</v>
      </c>
      <c r="Q48" s="12"/>
      <c r="R48" s="12"/>
      <c r="S48" s="12"/>
      <c r="T48" s="12"/>
      <c r="U48" s="12"/>
      <c r="V48" s="13"/>
      <c r="W48" s="12"/>
      <c r="X48" s="12"/>
    </row>
    <row r="49" spans="1:24" ht="37.5" x14ac:dyDescent="0.35">
      <c r="A49" s="11" t="s">
        <v>285</v>
      </c>
      <c r="B49" s="11" t="s">
        <v>230</v>
      </c>
      <c r="C49" s="11" t="s">
        <v>286</v>
      </c>
      <c r="D49" s="11" t="s">
        <v>100</v>
      </c>
      <c r="E49" s="11"/>
      <c r="F49" s="11"/>
      <c r="G49" s="11" t="s">
        <v>89</v>
      </c>
      <c r="H49" s="11" t="s">
        <v>89</v>
      </c>
      <c r="I49" s="11" t="s">
        <v>101</v>
      </c>
      <c r="J49" s="11" t="s">
        <v>74</v>
      </c>
      <c r="K49" s="11" t="str">
        <f t="shared" si="1"/>
        <v>No</v>
      </c>
      <c r="L49" s="11" t="s">
        <v>75</v>
      </c>
      <c r="M49" s="11" t="s">
        <v>287</v>
      </c>
      <c r="N49" s="11" t="s">
        <v>109</v>
      </c>
      <c r="O49" s="11" t="s">
        <v>288</v>
      </c>
      <c r="P49" s="11" t="s">
        <v>289</v>
      </c>
      <c r="Q49" s="12"/>
      <c r="R49" s="12"/>
      <c r="S49" s="12"/>
      <c r="T49" s="12"/>
      <c r="U49" s="12"/>
      <c r="V49" s="13"/>
      <c r="W49" s="12"/>
      <c r="X49" s="12"/>
    </row>
    <row r="50" spans="1:24" ht="50" x14ac:dyDescent="0.35">
      <c r="A50" s="11" t="s">
        <v>290</v>
      </c>
      <c r="B50" s="11" t="s">
        <v>230</v>
      </c>
      <c r="C50" s="11" t="s">
        <v>291</v>
      </c>
      <c r="D50" s="11" t="s">
        <v>100</v>
      </c>
      <c r="E50" s="11"/>
      <c r="F50" s="11"/>
      <c r="G50" s="11" t="s">
        <v>89</v>
      </c>
      <c r="H50" s="11" t="s">
        <v>89</v>
      </c>
      <c r="I50" s="11" t="s">
        <v>101</v>
      </c>
      <c r="J50" s="11" t="s">
        <v>258</v>
      </c>
      <c r="K50" s="11" t="str">
        <f t="shared" si="1"/>
        <v>No</v>
      </c>
      <c r="L50" s="11" t="s">
        <v>67</v>
      </c>
      <c r="M50" s="11" t="s">
        <v>68</v>
      </c>
      <c r="N50" s="11" t="s">
        <v>109</v>
      </c>
      <c r="O50" s="11" t="s">
        <v>292</v>
      </c>
      <c r="P50" s="11" t="s">
        <v>293</v>
      </c>
      <c r="Q50" s="12"/>
      <c r="R50" s="12"/>
      <c r="S50" s="12"/>
      <c r="T50" s="12"/>
      <c r="U50" s="12"/>
      <c r="V50" s="13"/>
      <c r="W50" s="12"/>
      <c r="X50" s="12"/>
    </row>
    <row r="51" spans="1:24" ht="37.5" x14ac:dyDescent="0.35">
      <c r="A51" s="11" t="s">
        <v>294</v>
      </c>
      <c r="B51" s="11" t="s">
        <v>295</v>
      </c>
      <c r="C51" s="11" t="s">
        <v>296</v>
      </c>
      <c r="D51" s="11" t="s">
        <v>85</v>
      </c>
      <c r="E51" s="11" t="s">
        <v>36</v>
      </c>
      <c r="F51" s="11"/>
      <c r="G51" s="11" t="s">
        <v>65</v>
      </c>
      <c r="H51" s="11" t="s">
        <v>65</v>
      </c>
      <c r="I51" s="11" t="s">
        <v>65</v>
      </c>
      <c r="J51" s="11" t="s">
        <v>66</v>
      </c>
      <c r="K51" s="11" t="str">
        <f t="shared" si="1"/>
        <v>Yes</v>
      </c>
      <c r="L51" s="11" t="s">
        <v>67</v>
      </c>
      <c r="M51" s="11" t="s">
        <v>297</v>
      </c>
      <c r="N51" s="11" t="s">
        <v>81</v>
      </c>
      <c r="O51" s="11" t="s">
        <v>298</v>
      </c>
      <c r="P51" s="11" t="s">
        <v>299</v>
      </c>
      <c r="Q51" s="12"/>
      <c r="R51" s="12"/>
      <c r="S51" s="12"/>
      <c r="T51" s="12"/>
      <c r="U51" s="12"/>
      <c r="V51" s="13"/>
      <c r="W51" s="12"/>
      <c r="X51" s="12"/>
    </row>
    <row r="52" spans="1:24" ht="25" x14ac:dyDescent="0.35">
      <c r="A52" s="11" t="s">
        <v>300</v>
      </c>
      <c r="B52" s="11" t="s">
        <v>295</v>
      </c>
      <c r="C52" s="11" t="s">
        <v>301</v>
      </c>
      <c r="D52" s="11" t="s">
        <v>85</v>
      </c>
      <c r="E52" s="11" t="s">
        <v>36</v>
      </c>
      <c r="F52" s="11"/>
      <c r="G52" s="11" t="s">
        <v>65</v>
      </c>
      <c r="H52" s="11" t="s">
        <v>65</v>
      </c>
      <c r="I52" s="11" t="s">
        <v>65</v>
      </c>
      <c r="J52" s="11" t="s">
        <v>258</v>
      </c>
      <c r="K52" s="11" t="str">
        <f t="shared" si="1"/>
        <v>No</v>
      </c>
      <c r="L52" s="11" t="s">
        <v>75</v>
      </c>
      <c r="M52" s="11" t="s">
        <v>68</v>
      </c>
      <c r="N52" s="11" t="s">
        <v>69</v>
      </c>
      <c r="O52" s="11" t="s">
        <v>302</v>
      </c>
      <c r="P52" s="11" t="s">
        <v>303</v>
      </c>
      <c r="Q52" s="12"/>
      <c r="R52" s="12"/>
      <c r="S52" s="12"/>
      <c r="T52" s="12"/>
      <c r="U52" s="12"/>
      <c r="V52" s="13"/>
      <c r="W52" s="12"/>
      <c r="X52" s="12"/>
    </row>
    <row r="53" spans="1:24" ht="37.5" x14ac:dyDescent="0.35">
      <c r="A53" s="11" t="s">
        <v>304</v>
      </c>
      <c r="B53" s="11" t="s">
        <v>295</v>
      </c>
      <c r="C53" s="11" t="s">
        <v>305</v>
      </c>
      <c r="D53" s="11" t="s">
        <v>85</v>
      </c>
      <c r="E53" s="11" t="s">
        <v>36</v>
      </c>
      <c r="F53" s="11"/>
      <c r="G53" s="11" t="s">
        <v>89</v>
      </c>
      <c r="H53" s="11" t="s">
        <v>89</v>
      </c>
      <c r="I53" s="11" t="s">
        <v>89</v>
      </c>
      <c r="J53" s="11" t="s">
        <v>66</v>
      </c>
      <c r="K53" s="11" t="str">
        <f t="shared" si="1"/>
        <v>Yes</v>
      </c>
      <c r="L53" s="11" t="s">
        <v>67</v>
      </c>
      <c r="M53" s="11" t="s">
        <v>306</v>
      </c>
      <c r="N53" s="11" t="s">
        <v>81</v>
      </c>
      <c r="O53" s="11" t="s">
        <v>307</v>
      </c>
      <c r="P53" s="11" t="s">
        <v>308</v>
      </c>
      <c r="Q53" s="12"/>
      <c r="R53" s="12"/>
      <c r="S53" s="12"/>
      <c r="T53" s="12"/>
      <c r="U53" s="12"/>
      <c r="V53" s="13"/>
      <c r="W53" s="12"/>
      <c r="X53" s="12"/>
    </row>
    <row r="54" spans="1:24" ht="37.5" x14ac:dyDescent="0.35">
      <c r="A54" s="11" t="s">
        <v>309</v>
      </c>
      <c r="B54" s="11" t="s">
        <v>295</v>
      </c>
      <c r="C54" s="11" t="s">
        <v>310</v>
      </c>
      <c r="D54" s="11" t="s">
        <v>85</v>
      </c>
      <c r="E54" s="11"/>
      <c r="F54" s="11"/>
      <c r="G54" s="11" t="s">
        <v>89</v>
      </c>
      <c r="H54" s="11" t="s">
        <v>89</v>
      </c>
      <c r="I54" s="11" t="s">
        <v>89</v>
      </c>
      <c r="J54" s="11" t="s">
        <v>258</v>
      </c>
      <c r="K54" s="11" t="str">
        <f t="shared" si="1"/>
        <v>No</v>
      </c>
      <c r="L54" s="11" t="s">
        <v>75</v>
      </c>
      <c r="M54" s="11" t="s">
        <v>311</v>
      </c>
      <c r="N54" s="11" t="s">
        <v>69</v>
      </c>
      <c r="O54" s="11" t="s">
        <v>312</v>
      </c>
      <c r="P54" s="11" t="s">
        <v>313</v>
      </c>
      <c r="Q54" s="12"/>
      <c r="R54" s="12"/>
      <c r="S54" s="12"/>
      <c r="T54" s="12"/>
      <c r="U54" s="12"/>
      <c r="V54" s="13"/>
      <c r="W54" s="12"/>
      <c r="X54" s="12"/>
    </row>
    <row r="55" spans="1:24" ht="25" x14ac:dyDescent="0.35">
      <c r="A55" s="11" t="s">
        <v>314</v>
      </c>
      <c r="B55" s="11" t="s">
        <v>295</v>
      </c>
      <c r="C55" s="11" t="s">
        <v>315</v>
      </c>
      <c r="D55" s="11" t="s">
        <v>85</v>
      </c>
      <c r="E55" s="11" t="s">
        <v>36</v>
      </c>
      <c r="F55" s="11"/>
      <c r="G55" s="11" t="s">
        <v>65</v>
      </c>
      <c r="H55" s="11" t="s">
        <v>65</v>
      </c>
      <c r="I55" s="11" t="s">
        <v>65</v>
      </c>
      <c r="J55" s="11" t="s">
        <v>66</v>
      </c>
      <c r="K55" s="11" t="str">
        <f t="shared" si="1"/>
        <v>Yes</v>
      </c>
      <c r="L55" s="11" t="s">
        <v>67</v>
      </c>
      <c r="M55" s="11" t="s">
        <v>316</v>
      </c>
      <c r="N55" s="11" t="s">
        <v>69</v>
      </c>
      <c r="O55" s="11" t="s">
        <v>317</v>
      </c>
      <c r="P55" s="11" t="s">
        <v>318</v>
      </c>
      <c r="Q55" s="12"/>
      <c r="R55" s="12"/>
      <c r="S55" s="12"/>
      <c r="T55" s="12"/>
      <c r="U55" s="12"/>
      <c r="V55" s="13"/>
      <c r="W55" s="12"/>
      <c r="X55" s="12"/>
    </row>
    <row r="56" spans="1:24" ht="25" x14ac:dyDescent="0.35">
      <c r="A56" s="11" t="s">
        <v>319</v>
      </c>
      <c r="B56" s="11" t="s">
        <v>295</v>
      </c>
      <c r="C56" s="11" t="s">
        <v>320</v>
      </c>
      <c r="D56" s="11" t="s">
        <v>321</v>
      </c>
      <c r="E56" s="11" t="s">
        <v>36</v>
      </c>
      <c r="F56" s="11"/>
      <c r="G56" s="11" t="s">
        <v>89</v>
      </c>
      <c r="H56" s="11" t="s">
        <v>89</v>
      </c>
      <c r="I56" s="11" t="s">
        <v>89</v>
      </c>
      <c r="J56" s="11" t="s">
        <v>258</v>
      </c>
      <c r="K56" s="11" t="str">
        <f t="shared" si="1"/>
        <v>No</v>
      </c>
      <c r="L56" s="11" t="s">
        <v>75</v>
      </c>
      <c r="M56" s="11" t="s">
        <v>68</v>
      </c>
      <c r="N56" s="11" t="s">
        <v>322</v>
      </c>
      <c r="O56" s="11" t="s">
        <v>323</v>
      </c>
      <c r="P56" s="11" t="s">
        <v>324</v>
      </c>
      <c r="Q56" s="12"/>
      <c r="R56" s="12"/>
      <c r="S56" s="12"/>
      <c r="T56" s="12"/>
      <c r="U56" s="12"/>
      <c r="V56" s="13"/>
      <c r="W56" s="12"/>
      <c r="X56" s="12"/>
    </row>
    <row r="57" spans="1:24" ht="50" x14ac:dyDescent="0.35">
      <c r="A57" s="11" t="s">
        <v>325</v>
      </c>
      <c r="B57" s="11" t="s">
        <v>295</v>
      </c>
      <c r="C57" s="11" t="s">
        <v>326</v>
      </c>
      <c r="D57" s="11" t="s">
        <v>85</v>
      </c>
      <c r="E57" s="11" t="s">
        <v>36</v>
      </c>
      <c r="F57" s="11"/>
      <c r="G57" s="11" t="s">
        <v>89</v>
      </c>
      <c r="H57" s="11" t="s">
        <v>89</v>
      </c>
      <c r="I57" s="11" t="s">
        <v>89</v>
      </c>
      <c r="J57" s="11" t="s">
        <v>66</v>
      </c>
      <c r="K57" s="11" t="str">
        <f t="shared" si="1"/>
        <v>Yes</v>
      </c>
      <c r="L57" s="11" t="s">
        <v>67</v>
      </c>
      <c r="M57" s="11" t="s">
        <v>327</v>
      </c>
      <c r="N57" s="11" t="s">
        <v>322</v>
      </c>
      <c r="O57" s="11" t="s">
        <v>328</v>
      </c>
      <c r="P57" s="11" t="s">
        <v>329</v>
      </c>
      <c r="Q57" s="12"/>
      <c r="R57" s="12"/>
      <c r="S57" s="12"/>
      <c r="T57" s="12"/>
      <c r="U57" s="12"/>
      <c r="V57" s="13"/>
      <c r="W57" s="12"/>
      <c r="X57" s="12"/>
    </row>
    <row r="58" spans="1:24" ht="25" x14ac:dyDescent="0.35">
      <c r="A58" s="11" t="s">
        <v>330</v>
      </c>
      <c r="B58" s="11" t="s">
        <v>295</v>
      </c>
      <c r="C58" s="11" t="s">
        <v>331</v>
      </c>
      <c r="D58" s="11" t="s">
        <v>64</v>
      </c>
      <c r="E58" s="11"/>
      <c r="F58" s="11"/>
      <c r="G58" s="11" t="s">
        <v>89</v>
      </c>
      <c r="H58" s="11" t="s">
        <v>89</v>
      </c>
      <c r="I58" s="11" t="s">
        <v>101</v>
      </c>
      <c r="J58" s="11" t="s">
        <v>66</v>
      </c>
      <c r="K58" s="11" t="str">
        <f t="shared" si="1"/>
        <v>Yes</v>
      </c>
      <c r="L58" s="11" t="s">
        <v>67</v>
      </c>
      <c r="M58" s="11" t="s">
        <v>332</v>
      </c>
      <c r="N58" s="11" t="s">
        <v>81</v>
      </c>
      <c r="O58" s="11" t="s">
        <v>333</v>
      </c>
      <c r="P58" s="11" t="s">
        <v>324</v>
      </c>
      <c r="Q58" s="12"/>
      <c r="R58" s="12"/>
      <c r="S58" s="12"/>
      <c r="T58" s="12"/>
      <c r="U58" s="12"/>
      <c r="V58" s="13"/>
      <c r="W58" s="12"/>
      <c r="X58" s="12"/>
    </row>
    <row r="59" spans="1:24" ht="37.5" x14ac:dyDescent="0.35">
      <c r="A59" s="11" t="s">
        <v>334</v>
      </c>
      <c r="B59" s="11" t="s">
        <v>295</v>
      </c>
      <c r="C59" s="11" t="s">
        <v>335</v>
      </c>
      <c r="D59" s="11" t="s">
        <v>85</v>
      </c>
      <c r="E59" s="11"/>
      <c r="F59" s="11"/>
      <c r="G59" s="11" t="s">
        <v>65</v>
      </c>
      <c r="H59" s="11" t="s">
        <v>89</v>
      </c>
      <c r="I59" s="11" t="s">
        <v>89</v>
      </c>
      <c r="J59" s="11" t="s">
        <v>258</v>
      </c>
      <c r="K59" s="11" t="str">
        <f t="shared" si="1"/>
        <v>No</v>
      </c>
      <c r="L59" s="11" t="s">
        <v>67</v>
      </c>
      <c r="M59" s="11" t="s">
        <v>226</v>
      </c>
      <c r="N59" s="11" t="s">
        <v>81</v>
      </c>
      <c r="O59" s="11" t="s">
        <v>336</v>
      </c>
      <c r="P59" s="11" t="s">
        <v>337</v>
      </c>
      <c r="Q59" s="12"/>
      <c r="R59" s="12"/>
      <c r="S59" s="12"/>
      <c r="T59" s="12"/>
      <c r="U59" s="12"/>
      <c r="V59" s="13"/>
      <c r="W59" s="12"/>
      <c r="X59" s="12"/>
    </row>
    <row r="60" spans="1:24" ht="37.5" x14ac:dyDescent="0.35">
      <c r="A60" s="11" t="s">
        <v>338</v>
      </c>
      <c r="B60" s="11" t="s">
        <v>295</v>
      </c>
      <c r="C60" s="11" t="s">
        <v>339</v>
      </c>
      <c r="D60" s="11" t="s">
        <v>85</v>
      </c>
      <c r="E60" s="11"/>
      <c r="F60" s="11" t="s">
        <v>36</v>
      </c>
      <c r="G60" s="11" t="s">
        <v>89</v>
      </c>
      <c r="H60" s="11" t="s">
        <v>101</v>
      </c>
      <c r="I60" s="11" t="s">
        <v>101</v>
      </c>
      <c r="J60" s="11" t="s">
        <v>107</v>
      </c>
      <c r="K60" s="11" t="str">
        <f t="shared" si="1"/>
        <v>No</v>
      </c>
      <c r="L60" s="11" t="s">
        <v>108</v>
      </c>
      <c r="M60" s="11" t="s">
        <v>68</v>
      </c>
      <c r="N60" s="11" t="s">
        <v>109</v>
      </c>
      <c r="O60" s="11" t="s">
        <v>340</v>
      </c>
      <c r="P60" s="11" t="s">
        <v>341</v>
      </c>
      <c r="Q60" s="12"/>
      <c r="R60" s="12"/>
      <c r="S60" s="12"/>
      <c r="T60" s="12"/>
      <c r="U60" s="12"/>
      <c r="V60" s="13"/>
      <c r="W60" s="12"/>
      <c r="X60" s="12"/>
    </row>
    <row r="61" spans="1:24" ht="50" x14ac:dyDescent="0.35">
      <c r="A61" s="11" t="s">
        <v>342</v>
      </c>
      <c r="B61" s="11" t="s">
        <v>295</v>
      </c>
      <c r="C61" s="11" t="s">
        <v>343</v>
      </c>
      <c r="D61" s="11" t="s">
        <v>85</v>
      </c>
      <c r="E61" s="11" t="s">
        <v>36</v>
      </c>
      <c r="F61" s="11"/>
      <c r="G61" s="11" t="s">
        <v>65</v>
      </c>
      <c r="H61" s="11" t="s">
        <v>89</v>
      </c>
      <c r="I61" s="11" t="s">
        <v>89</v>
      </c>
      <c r="J61" s="11" t="s">
        <v>74</v>
      </c>
      <c r="K61" s="11" t="str">
        <f t="shared" si="1"/>
        <v>No</v>
      </c>
      <c r="L61" s="11" t="s">
        <v>75</v>
      </c>
      <c r="M61" s="11" t="s">
        <v>344</v>
      </c>
      <c r="N61" s="11" t="s">
        <v>69</v>
      </c>
      <c r="O61" s="11" t="s">
        <v>345</v>
      </c>
      <c r="P61" s="11" t="s">
        <v>346</v>
      </c>
      <c r="Q61" s="12"/>
      <c r="R61" s="12"/>
      <c r="S61" s="12"/>
      <c r="T61" s="12"/>
      <c r="U61" s="12"/>
      <c r="V61" s="13"/>
      <c r="W61" s="12"/>
      <c r="X61" s="12"/>
    </row>
    <row r="62" spans="1:24" ht="25" x14ac:dyDescent="0.35">
      <c r="A62" s="11" t="s">
        <v>347</v>
      </c>
      <c r="B62" s="11" t="s">
        <v>295</v>
      </c>
      <c r="C62" s="11" t="s">
        <v>348</v>
      </c>
      <c r="D62" s="11" t="s">
        <v>85</v>
      </c>
      <c r="E62" s="11"/>
      <c r="F62" s="11"/>
      <c r="G62" s="11" t="s">
        <v>89</v>
      </c>
      <c r="H62" s="11" t="s">
        <v>89</v>
      </c>
      <c r="I62" s="11" t="s">
        <v>89</v>
      </c>
      <c r="J62" s="11" t="s">
        <v>258</v>
      </c>
      <c r="K62" s="11" t="str">
        <f t="shared" si="1"/>
        <v>No</v>
      </c>
      <c r="L62" s="11" t="s">
        <v>67</v>
      </c>
      <c r="M62" s="11" t="s">
        <v>311</v>
      </c>
      <c r="N62" s="11" t="s">
        <v>91</v>
      </c>
      <c r="O62" s="11" t="s">
        <v>349</v>
      </c>
      <c r="P62" s="11" t="s">
        <v>350</v>
      </c>
      <c r="Q62" s="12"/>
      <c r="R62" s="12"/>
      <c r="S62" s="12"/>
      <c r="T62" s="12"/>
      <c r="U62" s="12"/>
      <c r="V62" s="13"/>
      <c r="W62" s="12"/>
      <c r="X62" s="12"/>
    </row>
    <row r="63" spans="1:24" ht="50" x14ac:dyDescent="0.35">
      <c r="A63" s="11" t="s">
        <v>351</v>
      </c>
      <c r="B63" s="11" t="s">
        <v>295</v>
      </c>
      <c r="C63" s="11" t="s">
        <v>352</v>
      </c>
      <c r="D63" s="11" t="s">
        <v>85</v>
      </c>
      <c r="E63" s="11" t="s">
        <v>36</v>
      </c>
      <c r="F63" s="11"/>
      <c r="G63" s="11" t="s">
        <v>89</v>
      </c>
      <c r="H63" s="11" t="s">
        <v>89</v>
      </c>
      <c r="I63" s="11" t="s">
        <v>89</v>
      </c>
      <c r="J63" s="11" t="s">
        <v>258</v>
      </c>
      <c r="K63" s="11" t="str">
        <f t="shared" si="1"/>
        <v>No</v>
      </c>
      <c r="L63" s="11" t="s">
        <v>75</v>
      </c>
      <c r="M63" s="11" t="s">
        <v>353</v>
      </c>
      <c r="N63" s="11" t="s">
        <v>91</v>
      </c>
      <c r="O63" s="11" t="s">
        <v>354</v>
      </c>
      <c r="P63" s="11" t="s">
        <v>355</v>
      </c>
      <c r="Q63" s="12"/>
      <c r="R63" s="12"/>
      <c r="S63" s="12"/>
      <c r="T63" s="12"/>
      <c r="U63" s="12"/>
      <c r="V63" s="13"/>
      <c r="W63" s="12"/>
      <c r="X63" s="12"/>
    </row>
    <row r="64" spans="1:24" ht="25" x14ac:dyDescent="0.35">
      <c r="A64" s="11" t="s">
        <v>356</v>
      </c>
      <c r="B64" s="11" t="s">
        <v>295</v>
      </c>
      <c r="C64" s="11" t="s">
        <v>357</v>
      </c>
      <c r="D64" s="11" t="s">
        <v>85</v>
      </c>
      <c r="E64" s="11"/>
      <c r="F64" s="11" t="s">
        <v>36</v>
      </c>
      <c r="G64" s="11" t="s">
        <v>89</v>
      </c>
      <c r="H64" s="11" t="s">
        <v>101</v>
      </c>
      <c r="I64" s="11" t="s">
        <v>101</v>
      </c>
      <c r="J64" s="11" t="s">
        <v>258</v>
      </c>
      <c r="K64" s="11" t="str">
        <f t="shared" si="1"/>
        <v>No</v>
      </c>
      <c r="L64" s="11" t="s">
        <v>75</v>
      </c>
      <c r="M64" s="11" t="s">
        <v>68</v>
      </c>
      <c r="N64" s="11" t="s">
        <v>109</v>
      </c>
      <c r="O64" s="11" t="s">
        <v>358</v>
      </c>
      <c r="P64" s="11" t="s">
        <v>359</v>
      </c>
      <c r="Q64" s="12"/>
      <c r="R64" s="12"/>
      <c r="S64" s="12"/>
      <c r="T64" s="12"/>
      <c r="U64" s="12"/>
      <c r="V64" s="13"/>
      <c r="W64" s="12"/>
      <c r="X64" s="12"/>
    </row>
    <row r="65" spans="1:24" ht="37.5" x14ac:dyDescent="0.35">
      <c r="A65" s="11" t="s">
        <v>360</v>
      </c>
      <c r="B65" s="11" t="s">
        <v>295</v>
      </c>
      <c r="C65" s="11" t="s">
        <v>361</v>
      </c>
      <c r="D65" s="11" t="s">
        <v>171</v>
      </c>
      <c r="E65" s="11"/>
      <c r="F65" s="11" t="s">
        <v>36</v>
      </c>
      <c r="G65" s="11" t="s">
        <v>89</v>
      </c>
      <c r="H65" s="11" t="s">
        <v>101</v>
      </c>
      <c r="I65" s="11" t="s">
        <v>101</v>
      </c>
      <c r="J65" s="11" t="s">
        <v>107</v>
      </c>
      <c r="K65" s="11" t="str">
        <f t="shared" si="1"/>
        <v>No</v>
      </c>
      <c r="L65" s="11" t="s">
        <v>108</v>
      </c>
      <c r="M65" s="11" t="s">
        <v>68</v>
      </c>
      <c r="N65" s="11" t="s">
        <v>91</v>
      </c>
      <c r="O65" s="11" t="s">
        <v>362</v>
      </c>
      <c r="P65" s="11" t="s">
        <v>363</v>
      </c>
      <c r="Q65" s="12"/>
      <c r="R65" s="12"/>
      <c r="S65" s="12"/>
      <c r="T65" s="12"/>
      <c r="U65" s="12"/>
      <c r="V65" s="13"/>
      <c r="W65" s="12"/>
      <c r="X65" s="12"/>
    </row>
    <row r="66" spans="1:24" ht="25" x14ac:dyDescent="0.35">
      <c r="A66" s="11" t="s">
        <v>364</v>
      </c>
      <c r="B66" s="11" t="s">
        <v>365</v>
      </c>
      <c r="C66" s="11" t="s">
        <v>366</v>
      </c>
      <c r="D66" s="11" t="s">
        <v>64</v>
      </c>
      <c r="E66" s="11" t="s">
        <v>36</v>
      </c>
      <c r="F66" s="11"/>
      <c r="G66" s="11" t="s">
        <v>65</v>
      </c>
      <c r="H66" s="11" t="s">
        <v>65</v>
      </c>
      <c r="I66" s="11" t="s">
        <v>65</v>
      </c>
      <c r="J66" s="11" t="s">
        <v>66</v>
      </c>
      <c r="K66" s="11" t="str">
        <f t="shared" ref="K66:K97" si="2">IF(J66="$0","Yes","No")</f>
        <v>Yes</v>
      </c>
      <c r="L66" s="11" t="s">
        <v>67</v>
      </c>
      <c r="M66" s="11" t="s">
        <v>68</v>
      </c>
      <c r="N66" s="11" t="s">
        <v>69</v>
      </c>
      <c r="O66" s="11" t="s">
        <v>367</v>
      </c>
      <c r="P66" s="11" t="s">
        <v>324</v>
      </c>
      <c r="Q66" s="12"/>
      <c r="R66" s="12"/>
      <c r="S66" s="12"/>
      <c r="T66" s="12"/>
      <c r="U66" s="12"/>
      <c r="V66" s="13"/>
      <c r="W66" s="12"/>
      <c r="X66" s="12"/>
    </row>
    <row r="67" spans="1:24" ht="25" x14ac:dyDescent="0.35">
      <c r="A67" s="11" t="s">
        <v>368</v>
      </c>
      <c r="B67" s="11" t="s">
        <v>365</v>
      </c>
      <c r="C67" s="11" t="s">
        <v>369</v>
      </c>
      <c r="D67" s="11" t="s">
        <v>64</v>
      </c>
      <c r="E67" s="11" t="s">
        <v>36</v>
      </c>
      <c r="F67" s="11"/>
      <c r="G67" s="11" t="s">
        <v>89</v>
      </c>
      <c r="H67" s="11" t="s">
        <v>89</v>
      </c>
      <c r="I67" s="11" t="s">
        <v>89</v>
      </c>
      <c r="J67" s="11" t="s">
        <v>66</v>
      </c>
      <c r="K67" s="11" t="str">
        <f t="shared" si="2"/>
        <v>Yes</v>
      </c>
      <c r="L67" s="11" t="s">
        <v>67</v>
      </c>
      <c r="M67" s="11" t="s">
        <v>370</v>
      </c>
      <c r="N67" s="11" t="s">
        <v>81</v>
      </c>
      <c r="O67" s="11" t="s">
        <v>371</v>
      </c>
      <c r="P67" s="11" t="s">
        <v>372</v>
      </c>
      <c r="Q67" s="12"/>
      <c r="R67" s="12"/>
      <c r="S67" s="12"/>
      <c r="T67" s="12"/>
      <c r="U67" s="12"/>
      <c r="V67" s="13"/>
      <c r="W67" s="12"/>
      <c r="X67" s="12"/>
    </row>
    <row r="68" spans="1:24" ht="25" x14ac:dyDescent="0.35">
      <c r="A68" s="11" t="s">
        <v>373</v>
      </c>
      <c r="B68" s="11" t="s">
        <v>365</v>
      </c>
      <c r="C68" s="11" t="s">
        <v>374</v>
      </c>
      <c r="D68" s="11" t="s">
        <v>64</v>
      </c>
      <c r="E68" s="11" t="s">
        <v>36</v>
      </c>
      <c r="F68" s="11"/>
      <c r="G68" s="11" t="s">
        <v>89</v>
      </c>
      <c r="H68" s="11" t="s">
        <v>89</v>
      </c>
      <c r="I68" s="11" t="s">
        <v>65</v>
      </c>
      <c r="J68" s="11" t="s">
        <v>66</v>
      </c>
      <c r="K68" s="11" t="str">
        <f t="shared" si="2"/>
        <v>Yes</v>
      </c>
      <c r="L68" s="11" t="s">
        <v>75</v>
      </c>
      <c r="M68" s="11" t="s">
        <v>68</v>
      </c>
      <c r="N68" s="11" t="s">
        <v>69</v>
      </c>
      <c r="O68" s="11" t="s">
        <v>375</v>
      </c>
      <c r="P68" s="11" t="s">
        <v>376</v>
      </c>
      <c r="Q68" s="12"/>
      <c r="R68" s="12"/>
      <c r="S68" s="12"/>
      <c r="T68" s="12"/>
      <c r="U68" s="12"/>
      <c r="V68" s="13"/>
      <c r="W68" s="12"/>
      <c r="X68" s="12"/>
    </row>
    <row r="69" spans="1:24" ht="25" x14ac:dyDescent="0.35">
      <c r="A69" s="11" t="s">
        <v>377</v>
      </c>
      <c r="B69" s="11" t="s">
        <v>365</v>
      </c>
      <c r="C69" s="11" t="s">
        <v>378</v>
      </c>
      <c r="D69" s="11" t="s">
        <v>64</v>
      </c>
      <c r="E69" s="11"/>
      <c r="F69" s="11"/>
      <c r="G69" s="11" t="s">
        <v>89</v>
      </c>
      <c r="H69" s="11" t="s">
        <v>89</v>
      </c>
      <c r="I69" s="11" t="s">
        <v>101</v>
      </c>
      <c r="J69" s="11" t="s">
        <v>66</v>
      </c>
      <c r="K69" s="11" t="str">
        <f t="shared" si="2"/>
        <v>Yes</v>
      </c>
      <c r="L69" s="11" t="s">
        <v>67</v>
      </c>
      <c r="M69" s="11" t="s">
        <v>68</v>
      </c>
      <c r="N69" s="11" t="s">
        <v>69</v>
      </c>
      <c r="O69" s="11" t="s">
        <v>379</v>
      </c>
      <c r="P69" s="11" t="s">
        <v>380</v>
      </c>
      <c r="Q69" s="12"/>
      <c r="R69" s="12"/>
      <c r="S69" s="12"/>
      <c r="T69" s="12"/>
      <c r="U69" s="12"/>
      <c r="V69" s="13"/>
      <c r="W69" s="12"/>
      <c r="X69" s="12"/>
    </row>
    <row r="70" spans="1:24" ht="25" x14ac:dyDescent="0.35">
      <c r="A70" s="11" t="s">
        <v>381</v>
      </c>
      <c r="B70" s="11" t="s">
        <v>365</v>
      </c>
      <c r="C70" s="11" t="s">
        <v>382</v>
      </c>
      <c r="D70" s="11" t="s">
        <v>64</v>
      </c>
      <c r="E70" s="11"/>
      <c r="F70" s="11"/>
      <c r="G70" s="11" t="s">
        <v>89</v>
      </c>
      <c r="H70" s="11" t="s">
        <v>89</v>
      </c>
      <c r="I70" s="11" t="s">
        <v>89</v>
      </c>
      <c r="J70" s="11" t="s">
        <v>66</v>
      </c>
      <c r="K70" s="11" t="str">
        <f t="shared" si="2"/>
        <v>Yes</v>
      </c>
      <c r="L70" s="11" t="s">
        <v>67</v>
      </c>
      <c r="M70" s="11" t="s">
        <v>383</v>
      </c>
      <c r="N70" s="11" t="s">
        <v>69</v>
      </c>
      <c r="O70" s="11" t="s">
        <v>384</v>
      </c>
      <c r="P70" s="11" t="s">
        <v>78</v>
      </c>
      <c r="Q70" s="12"/>
      <c r="R70" s="12"/>
      <c r="S70" s="12"/>
      <c r="T70" s="12"/>
      <c r="U70" s="12"/>
      <c r="V70" s="13"/>
      <c r="W70" s="12"/>
      <c r="X70" s="12"/>
    </row>
    <row r="71" spans="1:24" ht="25" x14ac:dyDescent="0.35">
      <c r="A71" s="11" t="s">
        <v>385</v>
      </c>
      <c r="B71" s="11" t="s">
        <v>365</v>
      </c>
      <c r="C71" s="11" t="s">
        <v>386</v>
      </c>
      <c r="D71" s="11" t="s">
        <v>64</v>
      </c>
      <c r="E71" s="11"/>
      <c r="F71" s="11"/>
      <c r="G71" s="11" t="s">
        <v>65</v>
      </c>
      <c r="H71" s="11" t="s">
        <v>65</v>
      </c>
      <c r="I71" s="11" t="s">
        <v>65</v>
      </c>
      <c r="J71" s="11" t="s">
        <v>66</v>
      </c>
      <c r="K71" s="11" t="str">
        <f t="shared" si="2"/>
        <v>Yes</v>
      </c>
      <c r="L71" s="11" t="s">
        <v>75</v>
      </c>
      <c r="M71" s="11" t="s">
        <v>184</v>
      </c>
      <c r="N71" s="11" t="s">
        <v>69</v>
      </c>
      <c r="O71" s="11" t="s">
        <v>387</v>
      </c>
      <c r="P71" s="11" t="s">
        <v>388</v>
      </c>
      <c r="Q71" s="12"/>
      <c r="R71" s="12"/>
      <c r="S71" s="12"/>
      <c r="T71" s="12"/>
      <c r="U71" s="12"/>
      <c r="V71" s="13"/>
      <c r="W71" s="12"/>
      <c r="X71" s="12"/>
    </row>
    <row r="72" spans="1:24" ht="25" x14ac:dyDescent="0.35">
      <c r="A72" s="11" t="s">
        <v>389</v>
      </c>
      <c r="B72" s="11" t="s">
        <v>365</v>
      </c>
      <c r="C72" s="11" t="s">
        <v>390</v>
      </c>
      <c r="D72" s="11" t="s">
        <v>100</v>
      </c>
      <c r="E72" s="11"/>
      <c r="F72" s="11"/>
      <c r="G72" s="11" t="s">
        <v>89</v>
      </c>
      <c r="H72" s="11" t="s">
        <v>89</v>
      </c>
      <c r="I72" s="11" t="s">
        <v>101</v>
      </c>
      <c r="J72" s="11" t="s">
        <v>258</v>
      </c>
      <c r="K72" s="11" t="str">
        <f t="shared" si="2"/>
        <v>No</v>
      </c>
      <c r="L72" s="11" t="s">
        <v>67</v>
      </c>
      <c r="M72" s="11" t="s">
        <v>391</v>
      </c>
      <c r="N72" s="11" t="s">
        <v>69</v>
      </c>
      <c r="O72" s="11" t="s">
        <v>392</v>
      </c>
      <c r="P72" s="11" t="s">
        <v>78</v>
      </c>
      <c r="Q72" s="12"/>
      <c r="R72" s="12"/>
      <c r="S72" s="12"/>
      <c r="T72" s="12"/>
      <c r="U72" s="12"/>
      <c r="V72" s="13"/>
      <c r="W72" s="12"/>
      <c r="X72" s="12"/>
    </row>
    <row r="73" spans="1:24" ht="25" x14ac:dyDescent="0.35">
      <c r="A73" s="11" t="s">
        <v>393</v>
      </c>
      <c r="B73" s="11" t="s">
        <v>365</v>
      </c>
      <c r="C73" s="11" t="s">
        <v>394</v>
      </c>
      <c r="D73" s="11" t="s">
        <v>64</v>
      </c>
      <c r="E73" s="11"/>
      <c r="F73" s="11" t="s">
        <v>36</v>
      </c>
      <c r="G73" s="11" t="s">
        <v>89</v>
      </c>
      <c r="H73" s="11" t="s">
        <v>89</v>
      </c>
      <c r="I73" s="11" t="s">
        <v>101</v>
      </c>
      <c r="J73" s="11" t="s">
        <v>74</v>
      </c>
      <c r="K73" s="11" t="str">
        <f t="shared" si="2"/>
        <v>No</v>
      </c>
      <c r="L73" s="11" t="s">
        <v>108</v>
      </c>
      <c r="M73" s="11" t="s">
        <v>68</v>
      </c>
      <c r="N73" s="11" t="s">
        <v>109</v>
      </c>
      <c r="O73" s="11" t="s">
        <v>395</v>
      </c>
      <c r="P73" s="11" t="s">
        <v>396</v>
      </c>
      <c r="Q73" s="12"/>
      <c r="R73" s="12"/>
      <c r="S73" s="12"/>
      <c r="T73" s="12"/>
      <c r="U73" s="12"/>
      <c r="V73" s="13"/>
      <c r="W73" s="12"/>
      <c r="X73" s="12"/>
    </row>
    <row r="74" spans="1:24" ht="37.5" x14ac:dyDescent="0.35">
      <c r="A74" s="11" t="s">
        <v>397</v>
      </c>
      <c r="B74" s="11" t="s">
        <v>365</v>
      </c>
      <c r="C74" s="11" t="s">
        <v>398</v>
      </c>
      <c r="D74" s="11" t="s">
        <v>171</v>
      </c>
      <c r="E74" s="11"/>
      <c r="F74" s="11" t="s">
        <v>36</v>
      </c>
      <c r="G74" s="11" t="s">
        <v>89</v>
      </c>
      <c r="H74" s="11" t="s">
        <v>101</v>
      </c>
      <c r="I74" s="11" t="s">
        <v>101</v>
      </c>
      <c r="J74" s="11" t="s">
        <v>74</v>
      </c>
      <c r="K74" s="11" t="str">
        <f t="shared" si="2"/>
        <v>No</v>
      </c>
      <c r="L74" s="11" t="s">
        <v>75</v>
      </c>
      <c r="M74" s="11" t="s">
        <v>68</v>
      </c>
      <c r="N74" s="11" t="s">
        <v>91</v>
      </c>
      <c r="O74" s="11" t="s">
        <v>399</v>
      </c>
      <c r="P74" s="11" t="s">
        <v>400</v>
      </c>
      <c r="Q74" s="12"/>
      <c r="R74" s="12"/>
      <c r="S74" s="12"/>
      <c r="T74" s="12"/>
      <c r="U74" s="12"/>
      <c r="V74" s="13"/>
      <c r="W74" s="12"/>
      <c r="X74" s="12"/>
    </row>
    <row r="75" spans="1:24" ht="25" x14ac:dyDescent="0.35">
      <c r="A75" s="11" t="s">
        <v>401</v>
      </c>
      <c r="B75" s="11" t="s">
        <v>365</v>
      </c>
      <c r="C75" s="11" t="s">
        <v>402</v>
      </c>
      <c r="D75" s="11" t="s">
        <v>171</v>
      </c>
      <c r="E75" s="11"/>
      <c r="F75" s="11" t="s">
        <v>36</v>
      </c>
      <c r="G75" s="11" t="s">
        <v>101</v>
      </c>
      <c r="H75" s="11" t="s">
        <v>101</v>
      </c>
      <c r="I75" s="11" t="s">
        <v>101</v>
      </c>
      <c r="J75" s="11" t="s">
        <v>74</v>
      </c>
      <c r="K75" s="11" t="str">
        <f t="shared" si="2"/>
        <v>No</v>
      </c>
      <c r="L75" s="11" t="s">
        <v>75</v>
      </c>
      <c r="M75" s="11" t="s">
        <v>226</v>
      </c>
      <c r="N75" s="11" t="s">
        <v>109</v>
      </c>
      <c r="O75" s="11" t="s">
        <v>403</v>
      </c>
      <c r="P75" s="11" t="s">
        <v>404</v>
      </c>
      <c r="Q75" s="12"/>
      <c r="R75" s="12"/>
      <c r="S75" s="12"/>
      <c r="T75" s="12"/>
      <c r="U75" s="12"/>
      <c r="V75" s="13"/>
      <c r="W75" s="12"/>
      <c r="X75" s="12"/>
    </row>
    <row r="76" spans="1:24" ht="37.5" x14ac:dyDescent="0.35">
      <c r="A76" s="11" t="s">
        <v>405</v>
      </c>
      <c r="B76" s="11" t="s">
        <v>365</v>
      </c>
      <c r="C76" s="11" t="s">
        <v>406</v>
      </c>
      <c r="D76" s="11" t="s">
        <v>100</v>
      </c>
      <c r="E76" s="11"/>
      <c r="F76" s="11"/>
      <c r="G76" s="11" t="s">
        <v>89</v>
      </c>
      <c r="H76" s="11" t="s">
        <v>89</v>
      </c>
      <c r="I76" s="11" t="s">
        <v>89</v>
      </c>
      <c r="J76" s="11" t="s">
        <v>74</v>
      </c>
      <c r="K76" s="11" t="str">
        <f t="shared" si="2"/>
        <v>No</v>
      </c>
      <c r="L76" s="11" t="s">
        <v>67</v>
      </c>
      <c r="M76" s="11" t="s">
        <v>68</v>
      </c>
      <c r="N76" s="11" t="s">
        <v>69</v>
      </c>
      <c r="O76" s="11" t="s">
        <v>407</v>
      </c>
      <c r="P76" s="11" t="s">
        <v>408</v>
      </c>
      <c r="Q76" s="12"/>
      <c r="R76" s="12"/>
      <c r="S76" s="12"/>
      <c r="T76" s="12"/>
      <c r="U76" s="12"/>
      <c r="V76" s="13"/>
      <c r="W76" s="12"/>
      <c r="X76" s="12"/>
    </row>
  </sheetData>
  <autoFilter ref="A1:X76" xr:uid="{00000000-0009-0000-0000-000001000000}"/>
  <dataValidations count="3">
    <dataValidation type="list" allowBlank="1" sqref="Q2:Q76" xr:uid="{00000000-0002-0000-0100-000000000000}">
      <formula1>"Yes,No"</formula1>
      <formula2>0</formula2>
    </dataValidation>
    <dataValidation type="list" allowBlank="1" sqref="S2:T76" xr:uid="{00000000-0002-0000-0100-000001000000}">
      <formula1>"1,2,3,4"</formula1>
      <formula2>0</formula2>
    </dataValidation>
    <dataValidation type="decimal" operator="greaterThanOrEqual" allowBlank="1" sqref="U2:V76" xr:uid="{00000000-0002-0000-0100-000002000000}">
      <formula1>0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4"/>
  <sheetViews>
    <sheetView showGridLines="0" zoomScaleNormal="100" workbookViewId="0"/>
  </sheetViews>
  <sheetFormatPr defaultColWidth="8.6328125" defaultRowHeight="14.5" x14ac:dyDescent="0.35"/>
  <cols>
    <col min="1" max="1" width="42" customWidth="1"/>
    <col min="2" max="5" width="16" customWidth="1"/>
  </cols>
  <sheetData>
    <row r="1" spans="1:3" ht="20" x14ac:dyDescent="0.4">
      <c r="A1" s="14" t="s">
        <v>409</v>
      </c>
    </row>
    <row r="2" spans="1:3" x14ac:dyDescent="0.35">
      <c r="A2" s="15" t="s">
        <v>410</v>
      </c>
    </row>
    <row r="4" spans="1:3" ht="15.5" x14ac:dyDescent="0.35">
      <c r="A4" s="16" t="s">
        <v>411</v>
      </c>
    </row>
    <row r="5" spans="1:3" x14ac:dyDescent="0.35">
      <c r="A5" s="9" t="s">
        <v>412</v>
      </c>
      <c r="B5" s="9" t="s">
        <v>413</v>
      </c>
    </row>
    <row r="6" spans="1:3" x14ac:dyDescent="0.35">
      <c r="A6" s="11" t="s">
        <v>414</v>
      </c>
      <c r="B6" s="17">
        <f>COUNTIF(Actions!$Q$2:$Q$76,"Yes")</f>
        <v>0</v>
      </c>
    </row>
    <row r="7" spans="1:3" x14ac:dyDescent="0.35">
      <c r="A7" s="11" t="s">
        <v>415</v>
      </c>
      <c r="B7" s="17">
        <f>COUNTIFS(Actions!$Q$2:$Q$76,"Yes",Actions!$K$2:$K$76,"Yes")</f>
        <v>0</v>
      </c>
    </row>
    <row r="8" spans="1:3" x14ac:dyDescent="0.35">
      <c r="A8" s="11" t="s">
        <v>416</v>
      </c>
      <c r="B8" s="17">
        <f>COUNTIFS(Actions!$Q$2:$Q$76,"Yes",Actions!$L$2:$L$76,"Low")</f>
        <v>0</v>
      </c>
    </row>
    <row r="9" spans="1:3" x14ac:dyDescent="0.35">
      <c r="A9" s="11" t="s">
        <v>417</v>
      </c>
      <c r="B9" s="17">
        <f>COUNTIFS(Actions!$Q$2:$Q$76,"Yes",Actions!$L$2:$L$76,"Medium")</f>
        <v>0</v>
      </c>
    </row>
    <row r="10" spans="1:3" x14ac:dyDescent="0.35">
      <c r="A10" s="11" t="s">
        <v>418</v>
      </c>
      <c r="B10" s="17">
        <f>COUNTIFS(Actions!$Q$2:$Q$76,"Yes",Actions!$L$2:$L$76,"High")</f>
        <v>0</v>
      </c>
    </row>
    <row r="11" spans="1:3" x14ac:dyDescent="0.35">
      <c r="A11" s="11" t="s">
        <v>419</v>
      </c>
      <c r="B11" s="18">
        <f>SUMIFS(Actions!$U$2:$U$76,Actions!$Q$2:$Q$76,"Yes")</f>
        <v>0</v>
      </c>
    </row>
    <row r="12" spans="1:3" ht="25" x14ac:dyDescent="0.35">
      <c r="A12" s="11" t="s">
        <v>420</v>
      </c>
      <c r="B12" s="19">
        <f>B11/220</f>
        <v>0</v>
      </c>
    </row>
    <row r="13" spans="1:3" x14ac:dyDescent="0.35">
      <c r="A13" s="11" t="s">
        <v>421</v>
      </c>
      <c r="B13" s="20">
        <f>SUMIFS(Actions!$V$2:$V$76,Actions!$Q$2:$Q$76,"Yes")</f>
        <v>0</v>
      </c>
    </row>
    <row r="14" spans="1:3" x14ac:dyDescent="0.35">
      <c r="A14" s="21" t="s">
        <v>422</v>
      </c>
    </row>
    <row r="16" spans="1:3" ht="39" x14ac:dyDescent="0.35">
      <c r="A16" s="9" t="s">
        <v>51</v>
      </c>
      <c r="B16" s="9" t="s">
        <v>423</v>
      </c>
      <c r="C16" s="9" t="s">
        <v>424</v>
      </c>
    </row>
    <row r="17" spans="1:5" x14ac:dyDescent="0.35">
      <c r="A17" s="11" t="s">
        <v>62</v>
      </c>
      <c r="B17" s="17">
        <f>COUNTIFS(Actions!$B$2:$B$76,A17,Actions!$Q$2:$Q$76,"Yes")</f>
        <v>0</v>
      </c>
      <c r="C17" s="17">
        <f>COUNTIFS(Actions!$B$2:$B$76,A17,Actions!$Q$2:$Q$76,"Yes",Actions!$K$2:$K$76,"Yes")</f>
        <v>0</v>
      </c>
    </row>
    <row r="18" spans="1:5" x14ac:dyDescent="0.35">
      <c r="A18" s="11" t="s">
        <v>126</v>
      </c>
      <c r="B18" s="17">
        <f>COUNTIFS(Actions!$B$2:$B$76,A18,Actions!$Q$2:$Q$76,"Yes")</f>
        <v>0</v>
      </c>
      <c r="C18" s="17">
        <f>COUNTIFS(Actions!$B$2:$B$76,A18,Actions!$Q$2:$Q$76,"Yes",Actions!$K$2:$K$76,"Yes")</f>
        <v>0</v>
      </c>
    </row>
    <row r="19" spans="1:5" x14ac:dyDescent="0.35">
      <c r="A19" s="11" t="s">
        <v>178</v>
      </c>
      <c r="B19" s="17">
        <f>COUNTIFS(Actions!$B$2:$B$76,A19,Actions!$Q$2:$Q$76,"Yes")</f>
        <v>0</v>
      </c>
      <c r="C19" s="17">
        <f>COUNTIFS(Actions!$B$2:$B$76,A19,Actions!$Q$2:$Q$76,"Yes",Actions!$K$2:$K$76,"Yes")</f>
        <v>0</v>
      </c>
    </row>
    <row r="20" spans="1:5" x14ac:dyDescent="0.35">
      <c r="A20" s="11" t="s">
        <v>230</v>
      </c>
      <c r="B20" s="17">
        <f>COUNTIFS(Actions!$B$2:$B$76,A20,Actions!$Q$2:$Q$76,"Yes")</f>
        <v>0</v>
      </c>
      <c r="C20" s="17">
        <f>COUNTIFS(Actions!$B$2:$B$76,A20,Actions!$Q$2:$Q$76,"Yes",Actions!$K$2:$K$76,"Yes")</f>
        <v>0</v>
      </c>
    </row>
    <row r="21" spans="1:5" x14ac:dyDescent="0.35">
      <c r="A21" s="11" t="s">
        <v>295</v>
      </c>
      <c r="B21" s="17">
        <f>COUNTIFS(Actions!$B$2:$B$76,A21,Actions!$Q$2:$Q$76,"Yes")</f>
        <v>0</v>
      </c>
      <c r="C21" s="17">
        <f>COUNTIFS(Actions!$B$2:$B$76,A21,Actions!$Q$2:$Q$76,"Yes",Actions!$K$2:$K$76,"Yes")</f>
        <v>0</v>
      </c>
    </row>
    <row r="22" spans="1:5" x14ac:dyDescent="0.35">
      <c r="A22" s="11" t="s">
        <v>365</v>
      </c>
      <c r="B22" s="17">
        <f>COUNTIFS(Actions!$B$2:$B$76,A22,Actions!$Q$2:$Q$76,"Yes")</f>
        <v>0</v>
      </c>
      <c r="C22" s="17">
        <f>COUNTIFS(Actions!$B$2:$B$76,A22,Actions!$Q$2:$Q$76,"Yes",Actions!$K$2:$K$76,"Yes")</f>
        <v>0</v>
      </c>
    </row>
    <row r="25" spans="1:5" ht="15.5" x14ac:dyDescent="0.35">
      <c r="A25" s="16" t="s">
        <v>425</v>
      </c>
    </row>
    <row r="26" spans="1:5" x14ac:dyDescent="0.35">
      <c r="A26" s="9" t="s">
        <v>412</v>
      </c>
      <c r="B26" s="9" t="s">
        <v>426</v>
      </c>
      <c r="C26" s="9" t="s">
        <v>427</v>
      </c>
      <c r="D26" s="9" t="s">
        <v>428</v>
      </c>
      <c r="E26" s="9" t="s">
        <v>429</v>
      </c>
    </row>
    <row r="27" spans="1:5" x14ac:dyDescent="0.35">
      <c r="A27" s="11" t="s">
        <v>430</v>
      </c>
      <c r="B27" s="17">
        <f>COUNTA(Actions!$A$2:$A$76)</f>
        <v>75</v>
      </c>
    </row>
    <row r="28" spans="1:5" x14ac:dyDescent="0.35">
      <c r="A28" s="11" t="s">
        <v>431</v>
      </c>
      <c r="B28" s="17">
        <f>COUNTIF(Actions!$J$2:$J$76,"$0")</f>
        <v>35</v>
      </c>
    </row>
    <row r="29" spans="1:5" ht="25" x14ac:dyDescent="0.35">
      <c r="A29" s="11" t="s">
        <v>432</v>
      </c>
      <c r="B29" s="17">
        <f>COUNTIF(Actions!$J$2:$J$76,"$0–$")</f>
        <v>11</v>
      </c>
    </row>
    <row r="30" spans="1:5" x14ac:dyDescent="0.35">
      <c r="A30" s="11" t="s">
        <v>433</v>
      </c>
      <c r="B30" s="17">
        <f>COUNTIF(Actions!$J$2:$J$76,"$")</f>
        <v>4</v>
      </c>
    </row>
    <row r="31" spans="1:5" x14ac:dyDescent="0.35">
      <c r="A31" s="11" t="s">
        <v>434</v>
      </c>
      <c r="B31" s="17"/>
      <c r="C31" s="17">
        <f>COUNTIF(Actions!$G$2:$G$76,"Essential")</f>
        <v>22</v>
      </c>
      <c r="D31" s="17">
        <f>COUNTIF(Actions!$H$2:$H$76,"Essential")</f>
        <v>17</v>
      </c>
      <c r="E31" s="17">
        <f>COUNTIF(Actions!$I$2:$I$76,"Essential")</f>
        <v>18</v>
      </c>
    </row>
    <row r="32" spans="1:5" ht="25" x14ac:dyDescent="0.35">
      <c r="A32" s="11" t="s">
        <v>435</v>
      </c>
      <c r="B32" s="17"/>
      <c r="C32" s="17">
        <f>COUNTIFS(Actions!$G$2:$G$76,"Essential",Actions!$J$2:$J$76,"$0")</f>
        <v>15</v>
      </c>
      <c r="D32" s="17">
        <f>COUNTIFS(Actions!$H$2:$H$76,"Essential",Actions!$J$2:$J$76,"$0")</f>
        <v>14</v>
      </c>
      <c r="E32" s="17">
        <f>COUNTIFS(Actions!$I$2:$I$76,"Essential",Actions!$J$2:$J$76,"$0")</f>
        <v>15</v>
      </c>
    </row>
    <row r="33" spans="1:5" ht="25" x14ac:dyDescent="0.35">
      <c r="A33" s="11" t="s">
        <v>436</v>
      </c>
      <c r="B33" s="17"/>
      <c r="C33" s="17">
        <f>COUNTIFS(Actions!$G$2:$G$76,"Essential",Actions!$J$2:$J$76,"$0–$")</f>
        <v>2</v>
      </c>
      <c r="D33" s="17">
        <f>COUNTIFS(Actions!$H$2:$H$76,"Essential",Actions!$J$2:$J$76,"$0–$")</f>
        <v>1</v>
      </c>
      <c r="E33" s="17">
        <f>COUNTIFS(Actions!$I$2:$I$76,"Essential",Actions!$J$2:$J$76,"$0–$")</f>
        <v>1</v>
      </c>
    </row>
    <row r="34" spans="1:5" x14ac:dyDescent="0.35">
      <c r="A34" s="11" t="s">
        <v>437</v>
      </c>
      <c r="B34" s="17"/>
      <c r="C34" s="17">
        <f>COUNTIFS(Actions!$G$2:$G$76,"Essential",Actions!$L$2:$L$76,"High")</f>
        <v>0</v>
      </c>
      <c r="D34" s="17">
        <f>COUNTIFS(Actions!$H$2:$H$76,"Essential",Actions!$L$2:$L$76,"High")</f>
        <v>0</v>
      </c>
      <c r="E34" s="17">
        <f>COUNTIFS(Actions!$I$2:$I$76,"Essential",Actions!$L$2:$L$76,"High")</f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How to use</vt:lpstr>
      <vt:lpstr>Actions</vt:lpstr>
      <vt:lpstr>Summary</vt:lpstr>
      <vt:lpstr>Actions!Print_Titles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Action Planner: Model Anti-Racism Strategy</dc:title>
  <dc:subject>All 75 actions in the Model Anti-Racism Strategy, with filters, staff effort ratings and planning columns.</dc:subject>
  <dc:creator>Anti-Racism Community Collective</dc:creator>
  <cp:keywords>anti-racism strategy local government Australian councils action plan</cp:keywords>
  <dc:description/>
  <cp:lastModifiedBy>Jesse McNicoll</cp:lastModifiedBy>
  <cp:revision>0</cp:revision>
  <dcterms:created xsi:type="dcterms:W3CDTF">2026-10-20T02:07:31Z</dcterms:created>
  <dcterms:modified xsi:type="dcterms:W3CDTF">2026-10-20T08:46:12Z</dcterms:modified>
  <dc:language>en-US</dc:language>
</cp:coreProperties>
</file>